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4720" windowHeight="12345" activeTab="0"/>
  </bookViews>
  <sheets>
    <sheet name="Data" sheetId="1" r:id="rId1"/>
    <sheet name="DV-IDENTITY-0" sheetId="2" state="veryHidden" r:id="rId2"/>
  </sheets>
  <definedNames>
    <definedName name="_xlnm.Print_Area" localSheetId="0">'Data'!$A$1:$D$63</definedName>
  </definedNames>
  <calcPr fullCalcOnLoad="1"/>
</workbook>
</file>

<file path=xl/sharedStrings.xml><?xml version="1.0" encoding="utf-8"?>
<sst xmlns="http://schemas.openxmlformats.org/spreadsheetml/2006/main" count="24" uniqueCount="20">
  <si>
    <t>vel. 68</t>
  </si>
  <si>
    <t>vel. 6 - 12 měs.</t>
  </si>
  <si>
    <t>VZOR</t>
  </si>
  <si>
    <t>Modrá kšiltovka</t>
  </si>
  <si>
    <t>Bílé dupačky se slonem</t>
  </si>
  <si>
    <t>Dětské kolo Olpran</t>
  </si>
  <si>
    <t>Název položky</t>
  </si>
  <si>
    <t>Velkost</t>
  </si>
  <si>
    <t>Cena</t>
  </si>
  <si>
    <t>Pořadí</t>
  </si>
  <si>
    <t xml:space="preserve">Zde doplňte Vaši ZNAČKU:  </t>
  </si>
  <si>
    <t xml:space="preserve"> </t>
  </si>
  <si>
    <t>1 ZNAČKA</t>
  </si>
  <si>
    <t>2 ZNAČKA</t>
  </si>
  <si>
    <t>3 ZNAČKA</t>
  </si>
  <si>
    <t>Doplňte, prosím, jen bílá pole dle výše uvedeného vzoru. 
Ve sloupci cena doplňte pouze číslo bez "Kč".</t>
  </si>
  <si>
    <t xml:space="preserve">Zde doplňte Vaši ADRESU:  </t>
  </si>
  <si>
    <t>Zde doplňte Vaše JMÉNO:</t>
  </si>
  <si>
    <t xml:space="preserve">Zde doplňte Vaše PŘÍJMENÍ:  </t>
  </si>
  <si>
    <t xml:space="preserve">Zde doplňte Váš TELEFON: 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</si>
</sst>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#,##0.0\ &quot;Kč&quot;"/>
    <numFmt numFmtId="167" formatCode="#,##0\ &quot;Kč&quot;"/>
    <numFmt numFmtId="168" formatCode="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2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6" fontId="21" fillId="33" borderId="12" xfId="0" applyNumberFormat="1" applyFont="1" applyFill="1" applyBorder="1" applyAlignment="1">
      <alignment horizontal="center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6" fontId="21" fillId="33" borderId="17" xfId="0" applyNumberFormat="1" applyFont="1" applyFill="1" applyBorder="1" applyAlignment="1">
      <alignment horizontal="center"/>
    </xf>
    <xf numFmtId="0" fontId="0" fillId="34" borderId="14" xfId="0" applyFill="1" applyBorder="1" applyAlignment="1">
      <alignment/>
    </xf>
    <xf numFmtId="6" fontId="0" fillId="34" borderId="18" xfId="0" applyNumberFormat="1" applyFill="1" applyBorder="1" applyAlignment="1">
      <alignment/>
    </xf>
    <xf numFmtId="0" fontId="0" fillId="34" borderId="19" xfId="0" applyFill="1" applyBorder="1" applyAlignment="1">
      <alignment/>
    </xf>
    <xf numFmtId="6" fontId="0" fillId="34" borderId="20" xfId="0" applyNumberFormat="1" applyFill="1" applyBorder="1" applyAlignment="1">
      <alignment/>
    </xf>
    <xf numFmtId="167" fontId="0" fillId="0" borderId="21" xfId="0" applyNumberFormat="1" applyBorder="1" applyAlignment="1" applyProtection="1">
      <alignment/>
      <protection locked="0"/>
    </xf>
    <xf numFmtId="167" fontId="0" fillId="0" borderId="18" xfId="0" applyNumberFormat="1" applyBorder="1" applyAlignment="1" applyProtection="1">
      <alignment/>
      <protection locked="0"/>
    </xf>
    <xf numFmtId="168" fontId="0" fillId="0" borderId="0" xfId="0" applyNumberFormat="1" applyAlignment="1">
      <alignment/>
    </xf>
    <xf numFmtId="0" fontId="0" fillId="35" borderId="22" xfId="0" applyFill="1" applyBorder="1" applyAlignment="1" applyProtection="1">
      <alignment horizontal="left" indent="1"/>
      <protection hidden="1"/>
    </xf>
    <xf numFmtId="0" fontId="0" fillId="2" borderId="23" xfId="0" applyFill="1" applyBorder="1" applyAlignment="1">
      <alignment horizontal="left" indent="1"/>
    </xf>
    <xf numFmtId="0" fontId="0" fillId="2" borderId="24" xfId="0" applyFill="1" applyBorder="1" applyAlignment="1">
      <alignment horizontal="left" indent="1"/>
    </xf>
    <xf numFmtId="0" fontId="0" fillId="0" borderId="13" xfId="0" applyNumberFormat="1" applyBorder="1" applyAlignment="1" applyProtection="1">
      <alignment/>
      <protection locked="0"/>
    </xf>
    <xf numFmtId="0" fontId="36" fillId="10" borderId="0" xfId="0" applyFont="1" applyFill="1" applyBorder="1" applyAlignment="1">
      <alignment horizontal="center" vertical="center" wrapText="1"/>
    </xf>
    <xf numFmtId="0" fontId="37" fillId="10" borderId="25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36" fillId="10" borderId="0" xfId="0" applyFont="1" applyFill="1" applyBorder="1" applyAlignment="1">
      <alignment horizontal="left" vertical="center" wrapText="1" indent="25"/>
    </xf>
    <xf numFmtId="0" fontId="36" fillId="10" borderId="21" xfId="0" applyFont="1" applyFill="1" applyBorder="1" applyAlignment="1">
      <alignment horizontal="left" vertical="center" wrapText="1" indent="25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="130" zoomScaleSheetLayoutView="130" zoomScalePageLayoutView="0" workbookViewId="0" topLeftCell="A1">
      <selection activeCell="C7" sqref="C7:D7"/>
    </sheetView>
  </sheetViews>
  <sheetFormatPr defaultColWidth="9.140625" defaultRowHeight="15"/>
  <cols>
    <col min="1" max="1" width="15.57421875" style="0" customWidth="1"/>
    <col min="2" max="2" width="46.28125" style="0" customWidth="1"/>
    <col min="3" max="3" width="16.57421875" style="0" customWidth="1"/>
    <col min="4" max="4" width="14.421875" style="0" customWidth="1"/>
    <col min="5" max="5" width="9.140625" style="0" hidden="1" customWidth="1"/>
  </cols>
  <sheetData>
    <row r="1" spans="1:4" ht="42" customHeight="1" thickBot="1">
      <c r="A1" s="21" t="s">
        <v>2</v>
      </c>
      <c r="B1" s="21"/>
      <c r="C1" s="21"/>
      <c r="D1" s="21"/>
    </row>
    <row r="2" spans="1:4" ht="15">
      <c r="A2" s="6" t="s">
        <v>9</v>
      </c>
      <c r="B2" s="7" t="s">
        <v>6</v>
      </c>
      <c r="C2" s="7" t="s">
        <v>7</v>
      </c>
      <c r="D2" s="8" t="s">
        <v>8</v>
      </c>
    </row>
    <row r="3" spans="1:4" ht="15">
      <c r="A3" s="17" t="s">
        <v>12</v>
      </c>
      <c r="B3" s="9" t="s">
        <v>4</v>
      </c>
      <c r="C3" s="9" t="s">
        <v>0</v>
      </c>
      <c r="D3" s="10">
        <v>40</v>
      </c>
    </row>
    <row r="4" spans="1:4" ht="15">
      <c r="A4" s="17" t="s">
        <v>13</v>
      </c>
      <c r="B4" s="9" t="s">
        <v>3</v>
      </c>
      <c r="C4" s="9" t="s">
        <v>1</v>
      </c>
      <c r="D4" s="10">
        <v>40</v>
      </c>
    </row>
    <row r="5" spans="1:4" ht="15.75" thickBot="1">
      <c r="A5" s="18" t="s">
        <v>14</v>
      </c>
      <c r="B5" s="11" t="s">
        <v>5</v>
      </c>
      <c r="C5" s="11"/>
      <c r="D5" s="12">
        <v>1000</v>
      </c>
    </row>
    <row r="6" spans="1:4" ht="42" customHeight="1" thickBot="1">
      <c r="A6" s="22" t="s">
        <v>15</v>
      </c>
      <c r="B6" s="23"/>
      <c r="C6" s="23"/>
      <c r="D6" s="23"/>
    </row>
    <row r="7" spans="1:4" ht="15.75" thickBot="1">
      <c r="A7" s="26" t="s">
        <v>17</v>
      </c>
      <c r="B7" s="27"/>
      <c r="C7" s="24"/>
      <c r="D7" s="25"/>
    </row>
    <row r="8" spans="1:4" ht="15.75" thickBot="1">
      <c r="A8" s="26" t="s">
        <v>18</v>
      </c>
      <c r="B8" s="27"/>
      <c r="C8" s="24"/>
      <c r="D8" s="25"/>
    </row>
    <row r="9" spans="1:4" ht="15.75" thickBot="1">
      <c r="A9" s="26" t="s">
        <v>16</v>
      </c>
      <c r="B9" s="27"/>
      <c r="C9" s="24"/>
      <c r="D9" s="25"/>
    </row>
    <row r="10" spans="1:4" ht="15.75" thickBot="1">
      <c r="A10" s="26" t="s">
        <v>19</v>
      </c>
      <c r="B10" s="27"/>
      <c r="C10" s="24"/>
      <c r="D10" s="25"/>
    </row>
    <row r="11" spans="1:4" ht="15.75" thickBot="1">
      <c r="A11" s="26" t="s">
        <v>10</v>
      </c>
      <c r="B11" s="27"/>
      <c r="C11" s="24"/>
      <c r="D11" s="25"/>
    </row>
    <row r="12" spans="1:4" ht="15.75" thickBot="1">
      <c r="A12" s="20"/>
      <c r="B12" s="20"/>
      <c r="C12" s="20"/>
      <c r="D12" s="20"/>
    </row>
    <row r="13" spans="1:5" ht="15.75" thickBot="1">
      <c r="A13" s="1" t="s">
        <v>9</v>
      </c>
      <c r="B13" s="2" t="s">
        <v>6</v>
      </c>
      <c r="C13" s="2" t="s">
        <v>7</v>
      </c>
      <c r="D13" s="3" t="s">
        <v>8</v>
      </c>
      <c r="E13" t="s">
        <v>11</v>
      </c>
    </row>
    <row r="14" spans="1:5" ht="15">
      <c r="A14" s="16" t="str">
        <f>CONCATENATE(E14,$E$13,$C$11)</f>
        <v>1 </v>
      </c>
      <c r="B14" s="4"/>
      <c r="C14" s="19"/>
      <c r="D14" s="13"/>
      <c r="E14" s="15">
        <v>1</v>
      </c>
    </row>
    <row r="15" spans="1:5" ht="15">
      <c r="A15" s="16" t="str">
        <f>CONCATENATE(E15,$E$13,$C$11)</f>
        <v>2 </v>
      </c>
      <c r="B15" s="5"/>
      <c r="C15" s="5"/>
      <c r="D15" s="14"/>
      <c r="E15" s="15">
        <v>2</v>
      </c>
    </row>
    <row r="16" spans="1:5" ht="15">
      <c r="A16" s="16" t="str">
        <f>CONCATENATE(E16,$E$13,$C$11)</f>
        <v>3 </v>
      </c>
      <c r="B16" s="5"/>
      <c r="C16" s="5"/>
      <c r="D16" s="14"/>
      <c r="E16" s="15">
        <v>3</v>
      </c>
    </row>
    <row r="17" spans="1:5" ht="15">
      <c r="A17" s="16" t="str">
        <f>CONCATENATE(E17,$E$13,$C$11)</f>
        <v>4 </v>
      </c>
      <c r="B17" s="5"/>
      <c r="C17" s="5"/>
      <c r="D17" s="14"/>
      <c r="E17" s="15">
        <v>4</v>
      </c>
    </row>
    <row r="18" spans="1:5" ht="15">
      <c r="A18" s="16" t="str">
        <f>CONCATENATE(E18,$E$13,$C$11)</f>
        <v>5 </v>
      </c>
      <c r="B18" s="5"/>
      <c r="C18" s="5"/>
      <c r="D18" s="14"/>
      <c r="E18" s="15">
        <v>5</v>
      </c>
    </row>
    <row r="19" spans="1:5" ht="15">
      <c r="A19" s="16" t="str">
        <f>CONCATENATE(E19,$E$13,$C$11)</f>
        <v>6 </v>
      </c>
      <c r="B19" s="5"/>
      <c r="C19" s="5"/>
      <c r="D19" s="14"/>
      <c r="E19" s="15">
        <v>6</v>
      </c>
    </row>
    <row r="20" spans="1:5" ht="15">
      <c r="A20" s="16" t="str">
        <f>CONCATENATE(E20,$E$13,$C$11)</f>
        <v>7 </v>
      </c>
      <c r="B20" s="5"/>
      <c r="C20" s="5"/>
      <c r="D20" s="14"/>
      <c r="E20" s="15">
        <v>7</v>
      </c>
    </row>
    <row r="21" spans="1:5" ht="15">
      <c r="A21" s="16" t="str">
        <f>CONCATENATE(E21,$E$13,$C$11)</f>
        <v>8 </v>
      </c>
      <c r="B21" s="5"/>
      <c r="C21" s="5"/>
      <c r="D21" s="14"/>
      <c r="E21" s="15">
        <v>8</v>
      </c>
    </row>
    <row r="22" spans="1:5" ht="15">
      <c r="A22" s="16" t="str">
        <f>CONCATENATE(E22,$E$13,$C$11)</f>
        <v>9 </v>
      </c>
      <c r="B22" s="5"/>
      <c r="C22" s="5"/>
      <c r="D22" s="14"/>
      <c r="E22" s="15">
        <v>9</v>
      </c>
    </row>
    <row r="23" spans="1:5" ht="15">
      <c r="A23" s="16" t="str">
        <f>CONCATENATE(E23,$E$13,$C$11)</f>
        <v>10 </v>
      </c>
      <c r="B23" s="5"/>
      <c r="C23" s="5"/>
      <c r="D23" s="14"/>
      <c r="E23">
        <v>10</v>
      </c>
    </row>
    <row r="24" spans="1:5" ht="15">
      <c r="A24" s="16" t="str">
        <f>CONCATENATE(E24,$E$13,$C$11)</f>
        <v>11 </v>
      </c>
      <c r="B24" s="5"/>
      <c r="C24" s="5"/>
      <c r="D24" s="14"/>
      <c r="E24">
        <v>11</v>
      </c>
    </row>
    <row r="25" spans="1:5" ht="15">
      <c r="A25" s="16" t="str">
        <f>CONCATENATE(E25,$E$13,$C$11)</f>
        <v>12 </v>
      </c>
      <c r="B25" s="5"/>
      <c r="C25" s="5"/>
      <c r="D25" s="14"/>
      <c r="E25">
        <v>12</v>
      </c>
    </row>
    <row r="26" spans="1:5" ht="15">
      <c r="A26" s="16" t="str">
        <f>CONCATENATE(E26,$E$13,$C$11)</f>
        <v>13 </v>
      </c>
      <c r="B26" s="5"/>
      <c r="C26" s="5"/>
      <c r="D26" s="14"/>
      <c r="E26">
        <v>13</v>
      </c>
    </row>
    <row r="27" spans="1:5" ht="15">
      <c r="A27" s="16" t="str">
        <f>CONCATENATE(E27,$E$13,$C$11)</f>
        <v>14 </v>
      </c>
      <c r="B27" s="5"/>
      <c r="C27" s="5"/>
      <c r="D27" s="14"/>
      <c r="E27">
        <v>14</v>
      </c>
    </row>
    <row r="28" spans="1:5" ht="15">
      <c r="A28" s="16" t="str">
        <f>CONCATENATE(E28,$E$13,$C$11)</f>
        <v>15 </v>
      </c>
      <c r="B28" s="5"/>
      <c r="C28" s="5"/>
      <c r="D28" s="14"/>
      <c r="E28">
        <v>15</v>
      </c>
    </row>
    <row r="29" spans="1:5" ht="15">
      <c r="A29" s="16" t="str">
        <f>CONCATENATE(E29,$E$13,$C$11)</f>
        <v>16 </v>
      </c>
      <c r="B29" s="5"/>
      <c r="C29" s="5"/>
      <c r="D29" s="14"/>
      <c r="E29">
        <v>16</v>
      </c>
    </row>
    <row r="30" spans="1:5" ht="15">
      <c r="A30" s="16" t="str">
        <f>CONCATENATE(E30,$E$13,$C$11)</f>
        <v>17 </v>
      </c>
      <c r="B30" s="5"/>
      <c r="C30" s="5"/>
      <c r="D30" s="14"/>
      <c r="E30">
        <v>17</v>
      </c>
    </row>
    <row r="31" spans="1:5" ht="15">
      <c r="A31" s="16" t="str">
        <f>CONCATENATE(E31,$E$13,$C$11)</f>
        <v>18 </v>
      </c>
      <c r="B31" s="5"/>
      <c r="C31" s="5"/>
      <c r="D31" s="14"/>
      <c r="E31">
        <v>18</v>
      </c>
    </row>
    <row r="32" spans="1:5" ht="15">
      <c r="A32" s="16" t="str">
        <f>CONCATENATE(E32,$E$13,$C$11)</f>
        <v>19 </v>
      </c>
      <c r="B32" s="5"/>
      <c r="C32" s="5"/>
      <c r="D32" s="14"/>
      <c r="E32">
        <v>19</v>
      </c>
    </row>
    <row r="33" spans="1:5" ht="15">
      <c r="A33" s="16" t="str">
        <f>CONCATENATE(E33,$E$13,$C$11)</f>
        <v>20 </v>
      </c>
      <c r="B33" s="5"/>
      <c r="C33" s="5"/>
      <c r="D33" s="14"/>
      <c r="E33">
        <v>20</v>
      </c>
    </row>
    <row r="34" spans="1:5" ht="15">
      <c r="A34" s="16" t="str">
        <f>CONCATENATE(E34,$E$13,$C$11)</f>
        <v>21 </v>
      </c>
      <c r="B34" s="5"/>
      <c r="C34" s="5"/>
      <c r="D34" s="14"/>
      <c r="E34">
        <v>21</v>
      </c>
    </row>
    <row r="35" spans="1:5" ht="15">
      <c r="A35" s="16" t="str">
        <f>CONCATENATE(E35,$E$13,$C$11)</f>
        <v>22 </v>
      </c>
      <c r="B35" s="5"/>
      <c r="C35" s="5"/>
      <c r="D35" s="14"/>
      <c r="E35">
        <v>22</v>
      </c>
    </row>
    <row r="36" spans="1:5" ht="15">
      <c r="A36" s="16" t="str">
        <f>CONCATENATE(E36,$E$13,$C$11)</f>
        <v>23 </v>
      </c>
      <c r="B36" s="5"/>
      <c r="C36" s="5"/>
      <c r="D36" s="14"/>
      <c r="E36">
        <v>23</v>
      </c>
    </row>
    <row r="37" spans="1:5" ht="15">
      <c r="A37" s="16" t="str">
        <f>CONCATENATE(E37,$E$13,$C$11)</f>
        <v>24 </v>
      </c>
      <c r="B37" s="5"/>
      <c r="C37" s="5"/>
      <c r="D37" s="14"/>
      <c r="E37">
        <v>24</v>
      </c>
    </row>
    <row r="38" spans="1:5" ht="15">
      <c r="A38" s="16" t="str">
        <f>CONCATENATE(E38,$E$13,$C$11)</f>
        <v>25 </v>
      </c>
      <c r="B38" s="5"/>
      <c r="C38" s="5"/>
      <c r="D38" s="14"/>
      <c r="E38">
        <v>25</v>
      </c>
    </row>
    <row r="39" spans="1:5" ht="15">
      <c r="A39" s="16" t="str">
        <f>CONCATENATE(E39,$E$13,$C$11)</f>
        <v>26 </v>
      </c>
      <c r="B39" s="5"/>
      <c r="C39" s="5"/>
      <c r="D39" s="14"/>
      <c r="E39">
        <v>26</v>
      </c>
    </row>
    <row r="40" spans="1:5" ht="15">
      <c r="A40" s="16" t="str">
        <f>CONCATENATE(E40,$E$13,$C$11)</f>
        <v>27 </v>
      </c>
      <c r="B40" s="5"/>
      <c r="C40" s="5"/>
      <c r="D40" s="14"/>
      <c r="E40">
        <v>27</v>
      </c>
    </row>
    <row r="41" spans="1:5" ht="15">
      <c r="A41" s="16" t="str">
        <f>CONCATENATE(E41,$E$13,$C$11)</f>
        <v>28 </v>
      </c>
      <c r="B41" s="5"/>
      <c r="C41" s="5"/>
      <c r="D41" s="14"/>
      <c r="E41">
        <v>28</v>
      </c>
    </row>
    <row r="42" spans="1:5" ht="15">
      <c r="A42" s="16" t="str">
        <f>CONCATENATE(E42,$E$13,$C$11)</f>
        <v>29 </v>
      </c>
      <c r="B42" s="5"/>
      <c r="C42" s="5"/>
      <c r="D42" s="14"/>
      <c r="E42">
        <v>29</v>
      </c>
    </row>
    <row r="43" spans="1:5" ht="15">
      <c r="A43" s="16" t="str">
        <f>CONCATENATE(E43,$E$13,$C$11)</f>
        <v>30 </v>
      </c>
      <c r="B43" s="5"/>
      <c r="C43" s="5"/>
      <c r="D43" s="14"/>
      <c r="E43">
        <v>30</v>
      </c>
    </row>
    <row r="44" spans="1:5" ht="15">
      <c r="A44" s="16" t="str">
        <f>CONCATENATE(E44,$E$13,$C$11)</f>
        <v>31 </v>
      </c>
      <c r="B44" s="5"/>
      <c r="C44" s="5"/>
      <c r="D44" s="14"/>
      <c r="E44">
        <v>31</v>
      </c>
    </row>
    <row r="45" spans="1:5" ht="15">
      <c r="A45" s="16" t="str">
        <f>CONCATENATE(E45,$E$13,$C$11)</f>
        <v>32 </v>
      </c>
      <c r="B45" s="5"/>
      <c r="C45" s="5"/>
      <c r="D45" s="14"/>
      <c r="E45">
        <v>32</v>
      </c>
    </row>
    <row r="46" spans="1:5" ht="15">
      <c r="A46" s="16" t="str">
        <f>CONCATENATE(E46,$E$13,$C$11)</f>
        <v>33 </v>
      </c>
      <c r="B46" s="5"/>
      <c r="C46" s="5"/>
      <c r="D46" s="14"/>
      <c r="E46">
        <v>33</v>
      </c>
    </row>
    <row r="47" spans="1:5" ht="15">
      <c r="A47" s="16" t="str">
        <f>CONCATENATE(E47,$E$13,$C$11)</f>
        <v>34 </v>
      </c>
      <c r="B47" s="5"/>
      <c r="C47" s="5"/>
      <c r="D47" s="14"/>
      <c r="E47">
        <v>34</v>
      </c>
    </row>
    <row r="48" spans="1:5" ht="15">
      <c r="A48" s="16" t="str">
        <f>CONCATENATE(E48,$E$13,$C$11)</f>
        <v>35 </v>
      </c>
      <c r="B48" s="5"/>
      <c r="C48" s="5"/>
      <c r="D48" s="14"/>
      <c r="E48">
        <v>35</v>
      </c>
    </row>
    <row r="49" spans="1:5" ht="15">
      <c r="A49" s="16" t="str">
        <f>CONCATENATE(E49,$E$13,$C$11)</f>
        <v>36 </v>
      </c>
      <c r="B49" s="5"/>
      <c r="C49" s="5"/>
      <c r="D49" s="14"/>
      <c r="E49">
        <v>36</v>
      </c>
    </row>
    <row r="50" spans="1:5" ht="15">
      <c r="A50" s="16" t="str">
        <f>CONCATENATE(E50,$E$13,$C$11)</f>
        <v>37 </v>
      </c>
      <c r="B50" s="5"/>
      <c r="C50" s="5"/>
      <c r="D50" s="14"/>
      <c r="E50">
        <v>37</v>
      </c>
    </row>
    <row r="51" spans="1:5" ht="15">
      <c r="A51" s="16" t="str">
        <f>CONCATENATE(E51,$E$13,$C$11)</f>
        <v>38 </v>
      </c>
      <c r="B51" s="5"/>
      <c r="C51" s="5"/>
      <c r="D51" s="14"/>
      <c r="E51">
        <v>38</v>
      </c>
    </row>
    <row r="52" spans="1:5" ht="15">
      <c r="A52" s="16" t="str">
        <f>CONCATENATE(E52,$E$13,$C$11)</f>
        <v>39 </v>
      </c>
      <c r="B52" s="5"/>
      <c r="C52" s="5"/>
      <c r="D52" s="14"/>
      <c r="E52">
        <v>39</v>
      </c>
    </row>
    <row r="53" spans="1:5" ht="15">
      <c r="A53" s="16" t="str">
        <f>CONCATENATE(E53,$E$13,$C$11)</f>
        <v>40 </v>
      </c>
      <c r="B53" s="5"/>
      <c r="C53" s="5"/>
      <c r="D53" s="14"/>
      <c r="E53">
        <v>40</v>
      </c>
    </row>
    <row r="54" spans="1:5" ht="15">
      <c r="A54" s="16" t="str">
        <f>CONCATENATE(E54,$E$13,$C$11)</f>
        <v>41 </v>
      </c>
      <c r="B54" s="5"/>
      <c r="C54" s="5"/>
      <c r="D54" s="14"/>
      <c r="E54">
        <v>41</v>
      </c>
    </row>
    <row r="55" spans="1:5" ht="15">
      <c r="A55" s="16" t="str">
        <f>CONCATENATE(E55,$E$13,$C$11)</f>
        <v>42 </v>
      </c>
      <c r="B55" s="5"/>
      <c r="C55" s="5"/>
      <c r="D55" s="14"/>
      <c r="E55">
        <v>42</v>
      </c>
    </row>
    <row r="56" spans="1:5" ht="15">
      <c r="A56" s="16" t="str">
        <f>CONCATENATE(E56,$E$13,$C$11)</f>
        <v>43 </v>
      </c>
      <c r="B56" s="5"/>
      <c r="C56" s="5"/>
      <c r="D56" s="14"/>
      <c r="E56">
        <v>43</v>
      </c>
    </row>
    <row r="57" spans="1:5" ht="15">
      <c r="A57" s="16" t="str">
        <f>CONCATENATE(E57,$E$13,$C$11)</f>
        <v>44 </v>
      </c>
      <c r="B57" s="5"/>
      <c r="C57" s="5"/>
      <c r="D57" s="14"/>
      <c r="E57">
        <v>44</v>
      </c>
    </row>
    <row r="58" spans="1:5" ht="15">
      <c r="A58" s="16" t="str">
        <f>CONCATENATE(E58,$E$13,$C$11)</f>
        <v>45 </v>
      </c>
      <c r="B58" s="5"/>
      <c r="C58" s="5"/>
      <c r="D58" s="14"/>
      <c r="E58">
        <v>45</v>
      </c>
    </row>
    <row r="59" spans="1:5" ht="15">
      <c r="A59" s="16" t="str">
        <f>CONCATENATE(E59,$E$13,$C$11)</f>
        <v>46 </v>
      </c>
      <c r="B59" s="5"/>
      <c r="C59" s="5"/>
      <c r="D59" s="14"/>
      <c r="E59">
        <v>46</v>
      </c>
    </row>
    <row r="60" spans="1:5" ht="15">
      <c r="A60" s="16" t="str">
        <f>CONCATENATE(E60,$E$13,$C$11)</f>
        <v>47 </v>
      </c>
      <c r="B60" s="5"/>
      <c r="C60" s="5"/>
      <c r="D60" s="14"/>
      <c r="E60">
        <v>47</v>
      </c>
    </row>
    <row r="61" spans="1:5" ht="15">
      <c r="A61" s="16" t="str">
        <f>CONCATENATE(E61,$E$13,$C$11)</f>
        <v>48 </v>
      </c>
      <c r="B61" s="5"/>
      <c r="C61" s="5"/>
      <c r="D61" s="14"/>
      <c r="E61">
        <v>48</v>
      </c>
    </row>
    <row r="62" spans="1:5" ht="15">
      <c r="A62" s="16" t="str">
        <f>CONCATENATE(E62,$E$13,$C$11)</f>
        <v>49 </v>
      </c>
      <c r="B62" s="5"/>
      <c r="C62" s="5"/>
      <c r="D62" s="14"/>
      <c r="E62">
        <v>49</v>
      </c>
    </row>
    <row r="63" spans="1:5" ht="15">
      <c r="A63" s="16" t="str">
        <f>CONCATENATE(E63,$E$13,$C$11)</f>
        <v>50 </v>
      </c>
      <c r="B63" s="5"/>
      <c r="C63" s="5"/>
      <c r="D63" s="14"/>
      <c r="E63">
        <v>50</v>
      </c>
    </row>
  </sheetData>
  <sheetProtection password="D265" sheet="1" objects="1" scenarios="1" selectLockedCells="1"/>
  <mergeCells count="13">
    <mergeCell ref="C8:D8"/>
    <mergeCell ref="C9:D9"/>
    <mergeCell ref="C10:D10"/>
    <mergeCell ref="A12:D12"/>
    <mergeCell ref="A1:D1"/>
    <mergeCell ref="A6:D6"/>
    <mergeCell ref="A11:B11"/>
    <mergeCell ref="C11:D11"/>
    <mergeCell ref="A7:B7"/>
    <mergeCell ref="A8:B8"/>
    <mergeCell ref="A9:B9"/>
    <mergeCell ref="A10:B10"/>
    <mergeCell ref="C7:D7"/>
  </mergeCells>
  <printOptions/>
  <pageMargins left="0.25" right="0.25" top="0.75" bottom="0.75" header="0.3" footer="0.3"/>
  <pageSetup horizontalDpi="600" verticalDpi="600" orientation="portrait" paperSize="9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e">
        <f>IF("N",Data!PRINT_AREA,"AAAAAH56XwA=")</f>
        <v>#VALUE!</v>
      </c>
    </row>
    <row r="2" spans="1:256" ht="15">
      <c r="A2" t="e">
        <f>IF(#REF!,"AAAAAB9j3wA=",0)</f>
        <v>#REF!</v>
      </c>
      <c r="B2" t="e">
        <f>AND(#REF!,"AAAAAB9j3wE=")</f>
        <v>#REF!</v>
      </c>
      <c r="C2" t="e">
        <f>AND(#REF!,"AAAAAB9j3wI=")</f>
        <v>#REF!</v>
      </c>
      <c r="D2" t="e">
        <f>AND(#REF!,"AAAAAB9j3wM=")</f>
        <v>#REF!</v>
      </c>
      <c r="E2" t="e">
        <f>AND(#REF!,"AAAAAB9j3wQ=")</f>
        <v>#REF!</v>
      </c>
      <c r="F2" t="e">
        <f>IF(#REF!,"AAAAAB9j3wU=",0)</f>
        <v>#REF!</v>
      </c>
      <c r="G2" t="e">
        <f>AND(#REF!,"AAAAAB9j3wY=")</f>
        <v>#REF!</v>
      </c>
      <c r="H2" t="e">
        <f>AND(#REF!,"AAAAAB9j3wc=")</f>
        <v>#REF!</v>
      </c>
      <c r="I2" t="e">
        <f>AND(#REF!,"AAAAAB9j3wg=")</f>
        <v>#REF!</v>
      </c>
      <c r="J2" t="e">
        <f>AND(#REF!,"AAAAAB9j3wk=")</f>
        <v>#REF!</v>
      </c>
      <c r="K2" t="e">
        <f>IF(#REF!,"AAAAAB9j3wo=",0)</f>
        <v>#REF!</v>
      </c>
      <c r="L2" t="e">
        <f>AND(#REF!,"AAAAAB9j3ws=")</f>
        <v>#REF!</v>
      </c>
      <c r="M2" t="e">
        <f>AND(#REF!,"AAAAAB9j3ww=")</f>
        <v>#REF!</v>
      </c>
      <c r="N2" t="e">
        <f>AND(#REF!,"AAAAAB9j3w0=")</f>
        <v>#REF!</v>
      </c>
      <c r="O2" t="e">
        <f>AND(#REF!,"AAAAAB9j3w4=")</f>
        <v>#REF!</v>
      </c>
      <c r="P2" t="e">
        <f>IF(#REF!,"AAAAAB9j3w8=",0)</f>
        <v>#REF!</v>
      </c>
      <c r="Q2" t="e">
        <f>AND(#REF!,"AAAAAB9j3xA=")</f>
        <v>#REF!</v>
      </c>
      <c r="R2" t="e">
        <f>AND(#REF!,"AAAAAB9j3xE=")</f>
        <v>#REF!</v>
      </c>
      <c r="S2" t="e">
        <f>AND(#REF!,"AAAAAB9j3xI=")</f>
        <v>#REF!</v>
      </c>
      <c r="T2" t="e">
        <f>AND(#REF!,"AAAAAB9j3xM=")</f>
        <v>#REF!</v>
      </c>
      <c r="U2" t="e">
        <f>IF(#REF!,"AAAAAB9j3xQ=",0)</f>
        <v>#REF!</v>
      </c>
      <c r="V2" t="e">
        <f>AND(#REF!,"AAAAAB9j3xU=")</f>
        <v>#REF!</v>
      </c>
      <c r="W2" t="e">
        <f>AND(#REF!,"AAAAAB9j3xY=")</f>
        <v>#REF!</v>
      </c>
      <c r="X2" t="e">
        <f>AND(#REF!,"AAAAAB9j3xc=")</f>
        <v>#REF!</v>
      </c>
      <c r="Y2" t="e">
        <f>AND(#REF!,"AAAAAB9j3xg=")</f>
        <v>#REF!</v>
      </c>
      <c r="Z2" t="e">
        <f>IF(#REF!,"AAAAAB9j3xk=",0)</f>
        <v>#REF!</v>
      </c>
      <c r="AA2" t="e">
        <f>AND(#REF!,"AAAAAB9j3xo=")</f>
        <v>#REF!</v>
      </c>
      <c r="AB2" t="e">
        <f>AND(#REF!,"AAAAAB9j3xs=")</f>
        <v>#REF!</v>
      </c>
      <c r="AC2" t="e">
        <f>AND(#REF!,"AAAAAB9j3xw=")</f>
        <v>#REF!</v>
      </c>
      <c r="AD2" t="e">
        <f>AND(#REF!,"AAAAAB9j3x0=")</f>
        <v>#REF!</v>
      </c>
      <c r="AE2" t="e">
        <f>IF(#REF!,"AAAAAB9j3x4=",0)</f>
        <v>#REF!</v>
      </c>
      <c r="AF2" t="e">
        <f>AND(#REF!,"AAAAAB9j3x8=")</f>
        <v>#REF!</v>
      </c>
      <c r="AG2" t="e">
        <f>AND(#REF!,"AAAAAB9j3yA=")</f>
        <v>#REF!</v>
      </c>
      <c r="AH2" t="e">
        <f>AND(#REF!,"AAAAAB9j3yE=")</f>
        <v>#REF!</v>
      </c>
      <c r="AI2" t="e">
        <f>AND(#REF!,"AAAAAB9j3yI=")</f>
        <v>#REF!</v>
      </c>
      <c r="AJ2" t="e">
        <f>IF(#REF!,"AAAAAB9j3yM=",0)</f>
        <v>#REF!</v>
      </c>
      <c r="AK2" t="e">
        <f>AND(#REF!,"AAAAAB9j3yQ=")</f>
        <v>#REF!</v>
      </c>
      <c r="AL2" t="e">
        <f>AND(#REF!,"AAAAAB9j3yU=")</f>
        <v>#REF!</v>
      </c>
      <c r="AM2" t="e">
        <f>AND(#REF!,"AAAAAB9j3yY=")</f>
        <v>#REF!</v>
      </c>
      <c r="AN2" t="e">
        <f>AND(#REF!,"AAAAAB9j3yc=")</f>
        <v>#REF!</v>
      </c>
      <c r="AO2" t="e">
        <f>IF(#REF!,"AAAAAB9j3yg=",0)</f>
        <v>#REF!</v>
      </c>
      <c r="AP2" t="e">
        <f>AND(#REF!,"AAAAAB9j3yk=")</f>
        <v>#REF!</v>
      </c>
      <c r="AQ2" t="e">
        <f>AND(#REF!,"AAAAAB9j3yo=")</f>
        <v>#REF!</v>
      </c>
      <c r="AR2" t="e">
        <f>AND(#REF!,"AAAAAB9j3ys=")</f>
        <v>#REF!</v>
      </c>
      <c r="AS2" t="e">
        <f>AND(#REF!,"AAAAAB9j3yw=")</f>
        <v>#REF!</v>
      </c>
      <c r="AT2" t="e">
        <f>IF(#REF!,"AAAAAB9j3y0=",0)</f>
        <v>#REF!</v>
      </c>
      <c r="AU2" t="e">
        <f>AND(#REF!,"AAAAAB9j3y4=")</f>
        <v>#REF!</v>
      </c>
      <c r="AV2" t="e">
        <f>AND(#REF!,"AAAAAB9j3y8=")</f>
        <v>#REF!</v>
      </c>
      <c r="AW2" t="e">
        <f>AND(#REF!,"AAAAAB9j3zA=")</f>
        <v>#REF!</v>
      </c>
      <c r="AX2" t="e">
        <f>AND(#REF!,"AAAAAB9j3zE=")</f>
        <v>#REF!</v>
      </c>
      <c r="AY2" t="e">
        <f>IF(#REF!,"AAAAAB9j3zI=",0)</f>
        <v>#REF!</v>
      </c>
      <c r="AZ2" t="e">
        <f>AND(#REF!,"AAAAAB9j3zM=")</f>
        <v>#REF!</v>
      </c>
      <c r="BA2" t="e">
        <f>AND(#REF!,"AAAAAB9j3zQ=")</f>
        <v>#REF!</v>
      </c>
      <c r="BB2" t="e">
        <f>AND(#REF!,"AAAAAB9j3zU=")</f>
        <v>#REF!</v>
      </c>
      <c r="BC2" t="e">
        <f>AND(#REF!,"AAAAAB9j3zY=")</f>
        <v>#REF!</v>
      </c>
      <c r="BD2" t="e">
        <f>IF(#REF!,"AAAAAB9j3zc=",0)</f>
        <v>#REF!</v>
      </c>
      <c r="BE2" t="e">
        <f>AND(#REF!,"AAAAAB9j3zg=")</f>
        <v>#REF!</v>
      </c>
      <c r="BF2" t="e">
        <f>AND(#REF!,"AAAAAB9j3zk=")</f>
        <v>#REF!</v>
      </c>
      <c r="BG2" t="e">
        <f>AND(#REF!,"AAAAAB9j3zo=")</f>
        <v>#REF!</v>
      </c>
      <c r="BH2" t="e">
        <f>AND(#REF!,"AAAAAB9j3zs=")</f>
        <v>#REF!</v>
      </c>
      <c r="BI2" t="e">
        <f>IF(#REF!,"AAAAAB9j3zw=",0)</f>
        <v>#REF!</v>
      </c>
      <c r="BJ2" t="e">
        <f>AND(#REF!,"AAAAAB9j3z0=")</f>
        <v>#REF!</v>
      </c>
      <c r="BK2" t="e">
        <f>AND(#REF!,"AAAAAB9j3z4=")</f>
        <v>#REF!</v>
      </c>
      <c r="BL2" t="e">
        <f>AND(#REF!,"AAAAAB9j3z8=")</f>
        <v>#REF!</v>
      </c>
      <c r="BM2" t="e">
        <f>AND(#REF!,"AAAAAB9j30A=")</f>
        <v>#REF!</v>
      </c>
      <c r="BN2" t="e">
        <f>IF(#REF!,"AAAAAB9j30E=",0)</f>
        <v>#REF!</v>
      </c>
      <c r="BO2" t="e">
        <f>AND(#REF!,"AAAAAB9j30I=")</f>
        <v>#REF!</v>
      </c>
      <c r="BP2" t="e">
        <f>AND(#REF!,"AAAAAB9j30M=")</f>
        <v>#REF!</v>
      </c>
      <c r="BQ2" t="e">
        <f>AND(#REF!,"AAAAAB9j30Q=")</f>
        <v>#REF!</v>
      </c>
      <c r="BR2" t="e">
        <f>AND(#REF!,"AAAAAB9j30U=")</f>
        <v>#REF!</v>
      </c>
      <c r="BS2" t="e">
        <f>IF(#REF!,"AAAAAB9j30Y=",0)</f>
        <v>#REF!</v>
      </c>
      <c r="BT2" t="e">
        <f>AND(#REF!,"AAAAAB9j30c=")</f>
        <v>#REF!</v>
      </c>
      <c r="BU2" t="e">
        <f>AND(#REF!,"AAAAAB9j30g=")</f>
        <v>#REF!</v>
      </c>
      <c r="BV2" t="e">
        <f>AND(#REF!,"AAAAAB9j30k=")</f>
        <v>#REF!</v>
      </c>
      <c r="BW2" t="e">
        <f>AND(#REF!,"AAAAAB9j30o=")</f>
        <v>#REF!</v>
      </c>
      <c r="BX2" t="e">
        <f>IF(#REF!,"AAAAAB9j30s=",0)</f>
        <v>#REF!</v>
      </c>
      <c r="BY2" t="e">
        <f>AND(#REF!,"AAAAAB9j30w=")</f>
        <v>#REF!</v>
      </c>
      <c r="BZ2" t="e">
        <f>AND(#REF!,"AAAAAB9j300=")</f>
        <v>#REF!</v>
      </c>
      <c r="CA2" t="e">
        <f>AND(#REF!,"AAAAAB9j304=")</f>
        <v>#REF!</v>
      </c>
      <c r="CB2" t="e">
        <f>AND(#REF!,"AAAAAB9j308=")</f>
        <v>#REF!</v>
      </c>
      <c r="CC2" t="e">
        <f>IF(#REF!,"AAAAAB9j31A=",0)</f>
        <v>#REF!</v>
      </c>
      <c r="CD2" t="e">
        <f>AND(#REF!,"AAAAAB9j31E=")</f>
        <v>#REF!</v>
      </c>
      <c r="CE2" t="e">
        <f>AND(#REF!,"AAAAAB9j31I=")</f>
        <v>#REF!</v>
      </c>
      <c r="CF2" t="e">
        <f>AND(#REF!,"AAAAAB9j31M=")</f>
        <v>#REF!</v>
      </c>
      <c r="CG2" t="e">
        <f>AND(#REF!,"AAAAAB9j31Q=")</f>
        <v>#REF!</v>
      </c>
      <c r="CH2" t="e">
        <f>IF(#REF!,"AAAAAB9j31U=",0)</f>
        <v>#REF!</v>
      </c>
      <c r="CI2" t="e">
        <f>AND(#REF!,"AAAAAB9j31Y=")</f>
        <v>#REF!</v>
      </c>
      <c r="CJ2" t="e">
        <f>AND(#REF!,"AAAAAB9j31c=")</f>
        <v>#REF!</v>
      </c>
      <c r="CK2" t="e">
        <f>AND(#REF!,"AAAAAB9j31g=")</f>
        <v>#REF!</v>
      </c>
      <c r="CL2" t="e">
        <f>AND(#REF!,"AAAAAB9j31k=")</f>
        <v>#REF!</v>
      </c>
      <c r="CM2" t="e">
        <f>IF(#REF!,"AAAAAB9j31o=",0)</f>
        <v>#REF!</v>
      </c>
      <c r="CN2" t="e">
        <f>AND(#REF!,"AAAAAB9j31s=")</f>
        <v>#REF!</v>
      </c>
      <c r="CO2" t="e">
        <f>AND(#REF!,"AAAAAB9j31w=")</f>
        <v>#REF!</v>
      </c>
      <c r="CP2" t="e">
        <f>AND(#REF!,"AAAAAB9j310=")</f>
        <v>#REF!</v>
      </c>
      <c r="CQ2" t="e">
        <f>AND(#REF!,"AAAAAB9j314=")</f>
        <v>#REF!</v>
      </c>
      <c r="CR2" t="e">
        <f>IF(#REF!,"AAAAAB9j318=",0)</f>
        <v>#REF!</v>
      </c>
      <c r="CS2" t="e">
        <f>AND(#REF!,"AAAAAB9j32A=")</f>
        <v>#REF!</v>
      </c>
      <c r="CT2" t="e">
        <f>AND(#REF!,"AAAAAB9j32E=")</f>
        <v>#REF!</v>
      </c>
      <c r="CU2" t="e">
        <f>AND(#REF!,"AAAAAB9j32I=")</f>
        <v>#REF!</v>
      </c>
      <c r="CV2" t="e">
        <f>AND(#REF!,"AAAAAB9j32M=")</f>
        <v>#REF!</v>
      </c>
      <c r="CW2" t="e">
        <f>IF(#REF!,"AAAAAB9j32Q=",0)</f>
        <v>#REF!</v>
      </c>
      <c r="CX2" t="e">
        <f>AND(#REF!,"AAAAAB9j32U=")</f>
        <v>#REF!</v>
      </c>
      <c r="CY2" t="e">
        <f>AND(#REF!,"AAAAAB9j32Y=")</f>
        <v>#REF!</v>
      </c>
      <c r="CZ2" t="e">
        <f>AND(#REF!,"AAAAAB9j32c=")</f>
        <v>#REF!</v>
      </c>
      <c r="DA2" t="e">
        <f>AND(#REF!,"AAAAAB9j32g=")</f>
        <v>#REF!</v>
      </c>
      <c r="DB2" t="e">
        <f>IF(#REF!,"AAAAAB9j32k=",0)</f>
        <v>#REF!</v>
      </c>
      <c r="DC2" t="e">
        <f>AND(#REF!,"AAAAAB9j32o=")</f>
        <v>#REF!</v>
      </c>
      <c r="DD2" t="e">
        <f>AND(#REF!,"AAAAAB9j32s=")</f>
        <v>#REF!</v>
      </c>
      <c r="DE2" t="e">
        <f>AND(#REF!,"AAAAAB9j32w=")</f>
        <v>#REF!</v>
      </c>
      <c r="DF2" t="e">
        <f>AND(#REF!,"AAAAAB9j320=")</f>
        <v>#REF!</v>
      </c>
      <c r="DG2" t="e">
        <f>IF(#REF!,"AAAAAB9j324=",0)</f>
        <v>#REF!</v>
      </c>
      <c r="DH2" t="e">
        <f>AND(#REF!,"AAAAAB9j328=")</f>
        <v>#REF!</v>
      </c>
      <c r="DI2" t="e">
        <f>AND(#REF!,"AAAAAB9j33A=")</f>
        <v>#REF!</v>
      </c>
      <c r="DJ2" t="e">
        <f>AND(#REF!,"AAAAAB9j33E=")</f>
        <v>#REF!</v>
      </c>
      <c r="DK2" t="e">
        <f>AND(#REF!,"AAAAAB9j33I=")</f>
        <v>#REF!</v>
      </c>
      <c r="DL2" t="e">
        <f>IF(#REF!,"AAAAAB9j33M=",0)</f>
        <v>#REF!</v>
      </c>
      <c r="DM2" t="e">
        <f>AND(#REF!,"AAAAAB9j33Q=")</f>
        <v>#REF!</v>
      </c>
      <c r="DN2" t="e">
        <f>AND(#REF!,"AAAAAB9j33U=")</f>
        <v>#REF!</v>
      </c>
      <c r="DO2" t="e">
        <f>AND(#REF!,"AAAAAB9j33Y=")</f>
        <v>#REF!</v>
      </c>
      <c r="DP2" t="e">
        <f>AND(#REF!,"AAAAAB9j33c=")</f>
        <v>#REF!</v>
      </c>
      <c r="DQ2" t="e">
        <f>IF(#REF!,"AAAAAB9j33g=",0)</f>
        <v>#REF!</v>
      </c>
      <c r="DR2" t="e">
        <f>AND(#REF!,"AAAAAB9j33k=")</f>
        <v>#REF!</v>
      </c>
      <c r="DS2" t="e">
        <f>AND(#REF!,"AAAAAB9j33o=")</f>
        <v>#REF!</v>
      </c>
      <c r="DT2" t="e">
        <f>AND(#REF!,"AAAAAB9j33s=")</f>
        <v>#REF!</v>
      </c>
      <c r="DU2" t="e">
        <f>AND(#REF!,"AAAAAB9j33w=")</f>
        <v>#REF!</v>
      </c>
      <c r="DV2" t="e">
        <f>IF(#REF!,"AAAAAB9j330=",0)</f>
        <v>#REF!</v>
      </c>
      <c r="DW2" t="e">
        <f>AND(#REF!,"AAAAAB9j334=")</f>
        <v>#REF!</v>
      </c>
      <c r="DX2" t="e">
        <f>AND(#REF!,"AAAAAB9j338=")</f>
        <v>#REF!</v>
      </c>
      <c r="DY2" t="e">
        <f>AND(#REF!,"AAAAAB9j34A=")</f>
        <v>#REF!</v>
      </c>
      <c r="DZ2" t="e">
        <f>AND(#REF!,"AAAAAB9j34E=")</f>
        <v>#REF!</v>
      </c>
      <c r="EA2" t="e">
        <f>IF(#REF!,"AAAAAB9j34I=",0)</f>
        <v>#REF!</v>
      </c>
      <c r="EB2" t="e">
        <f>AND(#REF!,"AAAAAB9j34M=")</f>
        <v>#REF!</v>
      </c>
      <c r="EC2" t="e">
        <f>AND(#REF!,"AAAAAB9j34Q=")</f>
        <v>#REF!</v>
      </c>
      <c r="ED2" t="e">
        <f>AND(#REF!,"AAAAAB9j34U=")</f>
        <v>#REF!</v>
      </c>
      <c r="EE2" t="e">
        <f>AND(#REF!,"AAAAAB9j34Y=")</f>
        <v>#REF!</v>
      </c>
      <c r="EF2" t="e">
        <f>IF(#REF!,"AAAAAB9j34c=",0)</f>
        <v>#REF!</v>
      </c>
      <c r="EG2" t="e">
        <f>AND(#REF!,"AAAAAB9j34g=")</f>
        <v>#REF!</v>
      </c>
      <c r="EH2" t="e">
        <f>AND(#REF!,"AAAAAB9j34k=")</f>
        <v>#REF!</v>
      </c>
      <c r="EI2" t="e">
        <f>AND(#REF!,"AAAAAB9j34o=")</f>
        <v>#REF!</v>
      </c>
      <c r="EJ2" t="e">
        <f>AND(#REF!,"AAAAAB9j34s=")</f>
        <v>#REF!</v>
      </c>
      <c r="EK2" t="e">
        <f>IF(#REF!,"AAAAAB9j34w=",0)</f>
        <v>#REF!</v>
      </c>
      <c r="EL2" t="e">
        <f>AND(#REF!,"AAAAAB9j340=")</f>
        <v>#REF!</v>
      </c>
      <c r="EM2" t="e">
        <f>AND(#REF!,"AAAAAB9j344=")</f>
        <v>#REF!</v>
      </c>
      <c r="EN2" t="e">
        <f>AND(#REF!,"AAAAAB9j348=")</f>
        <v>#REF!</v>
      </c>
      <c r="EO2" t="e">
        <f>AND(#REF!,"AAAAAB9j35A=")</f>
        <v>#REF!</v>
      </c>
      <c r="EP2" t="e">
        <f>IF(#REF!,"AAAAAB9j35E=",0)</f>
        <v>#REF!</v>
      </c>
      <c r="EQ2" t="e">
        <f>AND(#REF!,"AAAAAB9j35I=")</f>
        <v>#REF!</v>
      </c>
      <c r="ER2" t="e">
        <f>AND(#REF!,"AAAAAB9j35M=")</f>
        <v>#REF!</v>
      </c>
      <c r="ES2" t="e">
        <f>AND(#REF!,"AAAAAB9j35Q=")</f>
        <v>#REF!</v>
      </c>
      <c r="ET2" t="e">
        <f>AND(#REF!,"AAAAAB9j35U=")</f>
        <v>#REF!</v>
      </c>
      <c r="EU2" t="e">
        <f>IF(#REF!,"AAAAAB9j35Y=",0)</f>
        <v>#REF!</v>
      </c>
      <c r="EV2" t="e">
        <f>AND(#REF!,"AAAAAB9j35c=")</f>
        <v>#REF!</v>
      </c>
      <c r="EW2" t="e">
        <f>AND(#REF!,"AAAAAB9j35g=")</f>
        <v>#REF!</v>
      </c>
      <c r="EX2" t="e">
        <f>AND(#REF!,"AAAAAB9j35k=")</f>
        <v>#REF!</v>
      </c>
      <c r="EY2" t="e">
        <f>AND(#REF!,"AAAAAB9j35o=")</f>
        <v>#REF!</v>
      </c>
      <c r="EZ2" t="e">
        <f>IF(#REF!,"AAAAAB9j35s=",0)</f>
        <v>#REF!</v>
      </c>
      <c r="FA2" t="e">
        <f>AND(#REF!,"AAAAAB9j35w=")</f>
        <v>#REF!</v>
      </c>
      <c r="FB2" t="e">
        <f>AND(#REF!,"AAAAAB9j350=")</f>
        <v>#REF!</v>
      </c>
      <c r="FC2" t="e">
        <f>AND(#REF!,"AAAAAB9j354=")</f>
        <v>#REF!</v>
      </c>
      <c r="FD2" t="e">
        <f>AND(#REF!,"AAAAAB9j358=")</f>
        <v>#REF!</v>
      </c>
      <c r="FE2" t="e">
        <f>IF(#REF!,"AAAAAB9j36A=",0)</f>
        <v>#REF!</v>
      </c>
      <c r="FF2" t="e">
        <f>AND(#REF!,"AAAAAB9j36E=")</f>
        <v>#REF!</v>
      </c>
      <c r="FG2" t="e">
        <f>AND(#REF!,"AAAAAB9j36I=")</f>
        <v>#REF!</v>
      </c>
      <c r="FH2" t="e">
        <f>AND(#REF!,"AAAAAB9j36M=")</f>
        <v>#REF!</v>
      </c>
      <c r="FI2" t="e">
        <f>AND(#REF!,"AAAAAB9j36Q=")</f>
        <v>#REF!</v>
      </c>
      <c r="FJ2" t="e">
        <f>IF(#REF!,"AAAAAB9j36U=",0)</f>
        <v>#REF!</v>
      </c>
      <c r="FK2" t="e">
        <f>AND(#REF!,"AAAAAB9j36Y=")</f>
        <v>#REF!</v>
      </c>
      <c r="FL2" t="e">
        <f>AND(#REF!,"AAAAAB9j36c=")</f>
        <v>#REF!</v>
      </c>
      <c r="FM2" t="e">
        <f>AND(#REF!,"AAAAAB9j36g=")</f>
        <v>#REF!</v>
      </c>
      <c r="FN2" t="e">
        <f>AND(#REF!,"AAAAAB9j36k=")</f>
        <v>#REF!</v>
      </c>
      <c r="FO2" t="e">
        <f>IF(#REF!,"AAAAAB9j36o=",0)</f>
        <v>#REF!</v>
      </c>
      <c r="FP2" t="e">
        <f>AND(#REF!,"AAAAAB9j36s=")</f>
        <v>#REF!</v>
      </c>
      <c r="FQ2" t="e">
        <f>AND(#REF!,"AAAAAB9j36w=")</f>
        <v>#REF!</v>
      </c>
      <c r="FR2" t="e">
        <f>AND(#REF!,"AAAAAB9j360=")</f>
        <v>#REF!</v>
      </c>
      <c r="FS2" t="e">
        <f>AND(#REF!,"AAAAAB9j364=")</f>
        <v>#REF!</v>
      </c>
      <c r="FT2" t="e">
        <f>IF(#REF!,"AAAAAB9j368=",0)</f>
        <v>#REF!</v>
      </c>
      <c r="FU2" t="e">
        <f>AND(#REF!,"AAAAAB9j37A=")</f>
        <v>#REF!</v>
      </c>
      <c r="FV2" t="e">
        <f>AND(#REF!,"AAAAAB9j37E=")</f>
        <v>#REF!</v>
      </c>
      <c r="FW2" t="e">
        <f>AND(#REF!,"AAAAAB9j37I=")</f>
        <v>#REF!</v>
      </c>
      <c r="FX2" t="e">
        <f>AND(#REF!,"AAAAAB9j37M=")</f>
        <v>#REF!</v>
      </c>
      <c r="FY2" t="e">
        <f>IF(#REF!,"AAAAAB9j37Q=",0)</f>
        <v>#REF!</v>
      </c>
      <c r="FZ2" t="e">
        <f>AND(#REF!,"AAAAAB9j37U=")</f>
        <v>#REF!</v>
      </c>
      <c r="GA2" t="e">
        <f>AND(#REF!,"AAAAAB9j37Y=")</f>
        <v>#REF!</v>
      </c>
      <c r="GB2" t="e">
        <f>AND(#REF!,"AAAAAB9j37c=")</f>
        <v>#REF!</v>
      </c>
      <c r="GC2" t="e">
        <f>AND(#REF!,"AAAAAB9j37g=")</f>
        <v>#REF!</v>
      </c>
      <c r="GD2" t="e">
        <f>IF(#REF!,"AAAAAB9j37k=",0)</f>
        <v>#REF!</v>
      </c>
      <c r="GE2" t="e">
        <f>AND(#REF!,"AAAAAB9j37o=")</f>
        <v>#REF!</v>
      </c>
      <c r="GF2" t="e">
        <f>AND(#REF!,"AAAAAB9j37s=")</f>
        <v>#REF!</v>
      </c>
      <c r="GG2" t="e">
        <f>AND(#REF!,"AAAAAB9j37w=")</f>
        <v>#REF!</v>
      </c>
      <c r="GH2" t="e">
        <f>AND(#REF!,"AAAAAB9j370=")</f>
        <v>#REF!</v>
      </c>
      <c r="GI2" t="e">
        <f>IF(#REF!,"AAAAAB9j374=",0)</f>
        <v>#REF!</v>
      </c>
      <c r="GJ2" t="e">
        <f>AND(#REF!,"AAAAAB9j378=")</f>
        <v>#REF!</v>
      </c>
      <c r="GK2" t="e">
        <f>AND(#REF!,"AAAAAB9j38A=")</f>
        <v>#REF!</v>
      </c>
      <c r="GL2" t="e">
        <f>AND(#REF!,"AAAAAB9j38E=")</f>
        <v>#REF!</v>
      </c>
      <c r="GM2" t="e">
        <f>AND(#REF!,"AAAAAB9j38I=")</f>
        <v>#REF!</v>
      </c>
      <c r="GN2" t="e">
        <f>IF(#REF!,"AAAAAB9j38M=",0)</f>
        <v>#REF!</v>
      </c>
      <c r="GO2" t="e">
        <f>AND(#REF!,"AAAAAB9j38Q=")</f>
        <v>#REF!</v>
      </c>
      <c r="GP2" t="e">
        <f>AND(#REF!,"AAAAAB9j38U=")</f>
        <v>#REF!</v>
      </c>
      <c r="GQ2" t="e">
        <f>AND(#REF!,"AAAAAB9j38Y=")</f>
        <v>#REF!</v>
      </c>
      <c r="GR2" t="e">
        <f>AND(#REF!,"AAAAAB9j38c=")</f>
        <v>#REF!</v>
      </c>
      <c r="GS2" t="e">
        <f>IF(#REF!,"AAAAAB9j38g=",0)</f>
        <v>#REF!</v>
      </c>
      <c r="GT2" t="e">
        <f>AND(#REF!,"AAAAAB9j38k=")</f>
        <v>#REF!</v>
      </c>
      <c r="GU2" t="e">
        <f>AND(#REF!,"AAAAAB9j38o=")</f>
        <v>#REF!</v>
      </c>
      <c r="GV2" t="e">
        <f>AND(#REF!,"AAAAAB9j38s=")</f>
        <v>#REF!</v>
      </c>
      <c r="GW2" t="e">
        <f>AND(#REF!,"AAAAAB9j38w=")</f>
        <v>#REF!</v>
      </c>
      <c r="GX2" t="e">
        <f>IF(#REF!,"AAAAAB9j380=",0)</f>
        <v>#REF!</v>
      </c>
      <c r="GY2" t="e">
        <f>AND(#REF!,"AAAAAB9j384=")</f>
        <v>#REF!</v>
      </c>
      <c r="GZ2" t="e">
        <f>AND(#REF!,"AAAAAB9j388=")</f>
        <v>#REF!</v>
      </c>
      <c r="HA2" t="e">
        <f>AND(#REF!,"AAAAAB9j39A=")</f>
        <v>#REF!</v>
      </c>
      <c r="HB2" t="e">
        <f>AND(#REF!,"AAAAAB9j39E=")</f>
        <v>#REF!</v>
      </c>
      <c r="HC2" t="e">
        <f>IF(#REF!,"AAAAAB9j39I=",0)</f>
        <v>#REF!</v>
      </c>
      <c r="HD2" t="e">
        <f>AND(#REF!,"AAAAAB9j39M=")</f>
        <v>#REF!</v>
      </c>
      <c r="HE2" t="e">
        <f>AND(#REF!,"AAAAAB9j39Q=")</f>
        <v>#REF!</v>
      </c>
      <c r="HF2" t="e">
        <f>AND(#REF!,"AAAAAB9j39U=")</f>
        <v>#REF!</v>
      </c>
      <c r="HG2" t="e">
        <f>AND(#REF!,"AAAAAB9j39Y=")</f>
        <v>#REF!</v>
      </c>
      <c r="HH2" t="e">
        <f>IF(#REF!,"AAAAAB9j39c=",0)</f>
        <v>#REF!</v>
      </c>
      <c r="HI2" t="e">
        <f>AND(#REF!,"AAAAAB9j39g=")</f>
        <v>#REF!</v>
      </c>
      <c r="HJ2" t="e">
        <f>AND(#REF!,"AAAAAB9j39k=")</f>
        <v>#REF!</v>
      </c>
      <c r="HK2" t="e">
        <f>AND(#REF!,"AAAAAB9j39o=")</f>
        <v>#REF!</v>
      </c>
      <c r="HL2" t="e">
        <f>AND(#REF!,"AAAAAB9j39s=")</f>
        <v>#REF!</v>
      </c>
      <c r="HM2" t="e">
        <f>IF(#REF!,"AAAAAB9j39w=",0)</f>
        <v>#REF!</v>
      </c>
      <c r="HN2" t="e">
        <f>AND(#REF!,"AAAAAB9j390=")</f>
        <v>#REF!</v>
      </c>
      <c r="HO2" t="e">
        <f>AND(#REF!,"AAAAAB9j394=")</f>
        <v>#REF!</v>
      </c>
      <c r="HP2" t="e">
        <f>AND(#REF!,"AAAAAB9j398=")</f>
        <v>#REF!</v>
      </c>
      <c r="HQ2" t="e">
        <f>AND(#REF!,"AAAAAB9j3+A=")</f>
        <v>#REF!</v>
      </c>
      <c r="HR2" t="e">
        <f>IF(#REF!,"AAAAAB9j3+E=",0)</f>
        <v>#REF!</v>
      </c>
      <c r="HS2" t="e">
        <f>AND(#REF!,"AAAAAB9j3+I=")</f>
        <v>#REF!</v>
      </c>
      <c r="HT2" t="e">
        <f>AND(#REF!,"AAAAAB9j3+M=")</f>
        <v>#REF!</v>
      </c>
      <c r="HU2" t="e">
        <f>AND(#REF!,"AAAAAB9j3+Q=")</f>
        <v>#REF!</v>
      </c>
      <c r="HV2" t="e">
        <f>AND(#REF!,"AAAAAB9j3+U=")</f>
        <v>#REF!</v>
      </c>
      <c r="HW2" t="e">
        <f>IF(#REF!,"AAAAAB9j3+Y=",0)</f>
        <v>#REF!</v>
      </c>
      <c r="HX2" t="e">
        <f>AND(#REF!,"AAAAAB9j3+c=")</f>
        <v>#REF!</v>
      </c>
      <c r="HY2" t="e">
        <f>AND(#REF!,"AAAAAB9j3+g=")</f>
        <v>#REF!</v>
      </c>
      <c r="HZ2" t="e">
        <f>AND(#REF!,"AAAAAB9j3+k=")</f>
        <v>#REF!</v>
      </c>
      <c r="IA2" t="e">
        <f>AND(#REF!,"AAAAAB9j3+o=")</f>
        <v>#REF!</v>
      </c>
      <c r="IB2" t="e">
        <f>IF(#REF!,"AAAAAB9j3+s=",0)</f>
        <v>#REF!</v>
      </c>
      <c r="IC2" t="e">
        <f>AND(#REF!,"AAAAAB9j3+w=")</f>
        <v>#REF!</v>
      </c>
      <c r="ID2" t="e">
        <f>AND(#REF!,"AAAAAB9j3+0=")</f>
        <v>#REF!</v>
      </c>
      <c r="IE2" t="e">
        <f>AND(#REF!,"AAAAAB9j3+4=")</f>
        <v>#REF!</v>
      </c>
      <c r="IF2" t="e">
        <f>AND(#REF!,"AAAAAB9j3+8=")</f>
        <v>#REF!</v>
      </c>
      <c r="IG2" t="e">
        <f>IF(#REF!,"AAAAAB9j3/A=",0)</f>
        <v>#REF!</v>
      </c>
      <c r="IH2" t="e">
        <f>AND(#REF!,"AAAAAB9j3/E=")</f>
        <v>#REF!</v>
      </c>
      <c r="II2" t="e">
        <f>AND(#REF!,"AAAAAB9j3/I=")</f>
        <v>#REF!</v>
      </c>
      <c r="IJ2" t="e">
        <f>AND(#REF!,"AAAAAB9j3/M=")</f>
        <v>#REF!</v>
      </c>
      <c r="IK2" t="e">
        <f>AND(#REF!,"AAAAAB9j3/Q=")</f>
        <v>#REF!</v>
      </c>
      <c r="IL2" t="e">
        <f>IF(#REF!,"AAAAAB9j3/U=",0)</f>
        <v>#REF!</v>
      </c>
      <c r="IM2" t="e">
        <f>AND(#REF!,"AAAAAB9j3/Y=")</f>
        <v>#REF!</v>
      </c>
      <c r="IN2" t="e">
        <f>AND(#REF!,"AAAAAB9j3/c=")</f>
        <v>#REF!</v>
      </c>
      <c r="IO2" t="e">
        <f>AND(#REF!,"AAAAAB9j3/g=")</f>
        <v>#REF!</v>
      </c>
      <c r="IP2" t="e">
        <f>AND(#REF!,"AAAAAB9j3/k=")</f>
        <v>#REF!</v>
      </c>
      <c r="IQ2" t="e">
        <f>IF(#REF!,"AAAAAB9j3/o=",0)</f>
        <v>#REF!</v>
      </c>
      <c r="IR2" t="e">
        <f>AND(#REF!,"AAAAAB9j3/s=")</f>
        <v>#REF!</v>
      </c>
      <c r="IS2" t="e">
        <f>AND(#REF!,"AAAAAB9j3/w=")</f>
        <v>#REF!</v>
      </c>
      <c r="IT2" t="e">
        <f>AND(#REF!,"AAAAAB9j3/0=")</f>
        <v>#REF!</v>
      </c>
      <c r="IU2" t="e">
        <f>AND(#REF!,"AAAAAB9j3/4=")</f>
        <v>#REF!</v>
      </c>
      <c r="IV2" t="e">
        <f>IF(#REF!,"AAAAAB9j3/8=",0)</f>
        <v>#REF!</v>
      </c>
    </row>
    <row r="3" spans="1:256" ht="15">
      <c r="A3" t="e">
        <f>AND(#REF!,"AAAAAH/22wA=")</f>
        <v>#REF!</v>
      </c>
      <c r="B3" t="e">
        <f>AND(#REF!,"AAAAAH/22wE=")</f>
        <v>#REF!</v>
      </c>
      <c r="C3" t="e">
        <f>AND(#REF!,"AAAAAH/22wI=")</f>
        <v>#REF!</v>
      </c>
      <c r="D3" t="e">
        <f>AND(#REF!,"AAAAAH/22wM=")</f>
        <v>#REF!</v>
      </c>
      <c r="E3" t="e">
        <f>IF(#REF!,"AAAAAH/22wQ=",0)</f>
        <v>#REF!</v>
      </c>
      <c r="F3" t="e">
        <f>AND(#REF!,"AAAAAH/22wU=")</f>
        <v>#REF!</v>
      </c>
      <c r="G3" t="e">
        <f>AND(#REF!,"AAAAAH/22wY=")</f>
        <v>#REF!</v>
      </c>
      <c r="H3" t="e">
        <f>AND(#REF!,"AAAAAH/22wc=")</f>
        <v>#REF!</v>
      </c>
      <c r="I3" t="e">
        <f>AND(#REF!,"AAAAAH/22wg=")</f>
        <v>#REF!</v>
      </c>
      <c r="J3" t="e">
        <f>IF(#REF!,"AAAAAH/22wk=",0)</f>
        <v>#REF!</v>
      </c>
      <c r="K3" t="e">
        <f>AND(#REF!,"AAAAAH/22wo=")</f>
        <v>#REF!</v>
      </c>
      <c r="L3" t="e">
        <f>AND(#REF!,"AAAAAH/22ws=")</f>
        <v>#REF!</v>
      </c>
      <c r="M3" t="e">
        <f>AND(#REF!,"AAAAAH/22ww=")</f>
        <v>#REF!</v>
      </c>
      <c r="N3" t="e">
        <f>AND(#REF!,"AAAAAH/22w0=")</f>
        <v>#REF!</v>
      </c>
      <c r="O3" t="e">
        <f>IF(#REF!,"AAAAAH/22w4=",0)</f>
        <v>#REF!</v>
      </c>
      <c r="P3" t="e">
        <f>AND(#REF!,"AAAAAH/22w8=")</f>
        <v>#REF!</v>
      </c>
      <c r="Q3" t="e">
        <f>AND(#REF!,"AAAAAH/22xA=")</f>
        <v>#REF!</v>
      </c>
      <c r="R3" t="e">
        <f>AND(#REF!,"AAAAAH/22xE=")</f>
        <v>#REF!</v>
      </c>
      <c r="S3" t="e">
        <f>AND(#REF!,"AAAAAH/22xI=")</f>
        <v>#REF!</v>
      </c>
      <c r="T3" t="e">
        <f>IF(#REF!,"AAAAAH/22xM=",0)</f>
        <v>#REF!</v>
      </c>
      <c r="U3" t="e">
        <f>AND(#REF!,"AAAAAH/22xQ=")</f>
        <v>#REF!</v>
      </c>
      <c r="V3" t="e">
        <f>AND(#REF!,"AAAAAH/22xU=")</f>
        <v>#REF!</v>
      </c>
      <c r="W3" t="e">
        <f>AND(#REF!,"AAAAAH/22xY=")</f>
        <v>#REF!</v>
      </c>
      <c r="X3" t="e">
        <f>AND(#REF!,"AAAAAH/22xc=")</f>
        <v>#REF!</v>
      </c>
      <c r="Y3" t="e">
        <f>IF(#REF!,"AAAAAH/22xg=",0)</f>
        <v>#REF!</v>
      </c>
      <c r="Z3" t="e">
        <f>AND(#REF!,"AAAAAH/22xk=")</f>
        <v>#REF!</v>
      </c>
      <c r="AA3" t="e">
        <f>AND(#REF!,"AAAAAH/22xo=")</f>
        <v>#REF!</v>
      </c>
      <c r="AB3" t="e">
        <f>AND(#REF!,"AAAAAH/22xs=")</f>
        <v>#REF!</v>
      </c>
      <c r="AC3" t="e">
        <f>AND(#REF!,"AAAAAH/22xw=")</f>
        <v>#REF!</v>
      </c>
      <c r="AD3" t="e">
        <f>IF(#REF!,"AAAAAH/22x0=",0)</f>
        <v>#REF!</v>
      </c>
      <c r="AE3" t="e">
        <f>AND(#REF!,"AAAAAH/22x4=")</f>
        <v>#REF!</v>
      </c>
      <c r="AF3" t="e">
        <f>AND(#REF!,"AAAAAH/22x8=")</f>
        <v>#REF!</v>
      </c>
      <c r="AG3" t="e">
        <f>AND(#REF!,"AAAAAH/22yA=")</f>
        <v>#REF!</v>
      </c>
      <c r="AH3" t="e">
        <f>AND(#REF!,"AAAAAH/22yE=")</f>
        <v>#REF!</v>
      </c>
      <c r="AI3" t="e">
        <f>IF(#REF!,"AAAAAH/22yI=",0)</f>
        <v>#REF!</v>
      </c>
      <c r="AJ3" t="e">
        <f>AND(#REF!,"AAAAAH/22yM=")</f>
        <v>#REF!</v>
      </c>
      <c r="AK3" t="e">
        <f>AND(#REF!,"AAAAAH/22yQ=")</f>
        <v>#REF!</v>
      </c>
      <c r="AL3" t="e">
        <f>AND(#REF!,"AAAAAH/22yU=")</f>
        <v>#REF!</v>
      </c>
      <c r="AM3" t="e">
        <f>AND(#REF!,"AAAAAH/22yY=")</f>
        <v>#REF!</v>
      </c>
      <c r="AN3" t="e">
        <f>IF(#REF!,"AAAAAH/22yc=",0)</f>
        <v>#REF!</v>
      </c>
      <c r="AO3" t="e">
        <f>AND(#REF!,"AAAAAH/22yg=")</f>
        <v>#REF!</v>
      </c>
      <c r="AP3" t="e">
        <f>AND(#REF!,"AAAAAH/22yk=")</f>
        <v>#REF!</v>
      </c>
      <c r="AQ3" t="e">
        <f>AND(#REF!,"AAAAAH/22yo=")</f>
        <v>#REF!</v>
      </c>
      <c r="AR3" t="e">
        <f>AND(#REF!,"AAAAAH/22ys=")</f>
        <v>#REF!</v>
      </c>
      <c r="AS3" t="e">
        <f>IF(#REF!,"AAAAAH/22yw=",0)</f>
        <v>#REF!</v>
      </c>
      <c r="AT3" t="e">
        <f>AND(#REF!,"AAAAAH/22y0=")</f>
        <v>#REF!</v>
      </c>
      <c r="AU3" t="e">
        <f>AND(#REF!,"AAAAAH/22y4=")</f>
        <v>#REF!</v>
      </c>
      <c r="AV3" t="e">
        <f>AND(#REF!,"AAAAAH/22y8=")</f>
        <v>#REF!</v>
      </c>
      <c r="AW3" t="e">
        <f>AND(#REF!,"AAAAAH/22zA=")</f>
        <v>#REF!</v>
      </c>
      <c r="AX3" t="e">
        <f>IF(#REF!,"AAAAAH/22zE=",0)</f>
        <v>#REF!</v>
      </c>
      <c r="AY3" t="e">
        <f>AND(#REF!,"AAAAAH/22zI=")</f>
        <v>#REF!</v>
      </c>
      <c r="AZ3" t="e">
        <f>AND(#REF!,"AAAAAH/22zM=")</f>
        <v>#REF!</v>
      </c>
      <c r="BA3" t="e">
        <f>AND(#REF!,"AAAAAH/22zQ=")</f>
        <v>#REF!</v>
      </c>
      <c r="BB3" t="e">
        <f>AND(#REF!,"AAAAAH/22zU=")</f>
        <v>#REF!</v>
      </c>
      <c r="BC3" t="e">
        <f>IF(#REF!,"AAAAAH/22zY=",0)</f>
        <v>#REF!</v>
      </c>
      <c r="BD3" t="e">
        <f>AND(#REF!,"AAAAAH/22zc=")</f>
        <v>#REF!</v>
      </c>
      <c r="BE3" t="e">
        <f>AND(#REF!,"AAAAAH/22zg=")</f>
        <v>#REF!</v>
      </c>
      <c r="BF3" t="e">
        <f>AND(#REF!,"AAAAAH/22zk=")</f>
        <v>#REF!</v>
      </c>
      <c r="BG3" t="e">
        <f>AND(#REF!,"AAAAAH/22zo=")</f>
        <v>#REF!</v>
      </c>
      <c r="BH3" t="e">
        <f>IF(#REF!,"AAAAAH/22zs=",0)</f>
        <v>#REF!</v>
      </c>
      <c r="BI3" t="e">
        <f>AND(#REF!,"AAAAAH/22zw=")</f>
        <v>#REF!</v>
      </c>
      <c r="BJ3" t="e">
        <f>AND(#REF!,"AAAAAH/22z0=")</f>
        <v>#REF!</v>
      </c>
      <c r="BK3" t="e">
        <f>AND(#REF!,"AAAAAH/22z4=")</f>
        <v>#REF!</v>
      </c>
      <c r="BL3" t="e">
        <f>AND(#REF!,"AAAAAH/22z8=")</f>
        <v>#REF!</v>
      </c>
      <c r="BM3" t="e">
        <f>IF(#REF!,"AAAAAH/220A=",0)</f>
        <v>#REF!</v>
      </c>
      <c r="BN3" t="e">
        <f>AND(#REF!,"AAAAAH/220E=")</f>
        <v>#REF!</v>
      </c>
      <c r="BO3" t="e">
        <f>AND(#REF!,"AAAAAH/220I=")</f>
        <v>#REF!</v>
      </c>
      <c r="BP3" t="e">
        <f>AND(#REF!,"AAAAAH/220M=")</f>
        <v>#REF!</v>
      </c>
      <c r="BQ3" t="e">
        <f>AND(#REF!,"AAAAAH/220Q=")</f>
        <v>#REF!</v>
      </c>
      <c r="BR3" t="e">
        <f>IF(#REF!,"AAAAAH/220U=",0)</f>
        <v>#REF!</v>
      </c>
      <c r="BS3" t="e">
        <f>AND(#REF!,"AAAAAH/220Y=")</f>
        <v>#REF!</v>
      </c>
      <c r="BT3" t="e">
        <f>AND(#REF!,"AAAAAH/220c=")</f>
        <v>#REF!</v>
      </c>
      <c r="BU3" t="e">
        <f>AND(#REF!,"AAAAAH/220g=")</f>
        <v>#REF!</v>
      </c>
      <c r="BV3" t="e">
        <f>AND(#REF!,"AAAAAH/220k=")</f>
        <v>#REF!</v>
      </c>
      <c r="BW3" t="e">
        <f>IF(#REF!,"AAAAAH/220o=",0)</f>
        <v>#REF!</v>
      </c>
      <c r="BX3" t="e">
        <f>AND(#REF!,"AAAAAH/220s=")</f>
        <v>#REF!</v>
      </c>
      <c r="BY3" t="e">
        <f>AND(#REF!,"AAAAAH/220w=")</f>
        <v>#REF!</v>
      </c>
      <c r="BZ3" t="e">
        <f>AND(#REF!,"AAAAAH/2200=")</f>
        <v>#REF!</v>
      </c>
      <c r="CA3" t="e">
        <f>AND(#REF!,"AAAAAH/2204=")</f>
        <v>#REF!</v>
      </c>
      <c r="CB3" t="e">
        <f>IF(#REF!,"AAAAAH/2208=",0)</f>
        <v>#REF!</v>
      </c>
      <c r="CC3" t="e">
        <f>AND(#REF!,"AAAAAH/221A=")</f>
        <v>#REF!</v>
      </c>
      <c r="CD3" t="e">
        <f>AND(#REF!,"AAAAAH/221E=")</f>
        <v>#REF!</v>
      </c>
      <c r="CE3" t="e">
        <f>AND(#REF!,"AAAAAH/221I=")</f>
        <v>#REF!</v>
      </c>
      <c r="CF3" t="e">
        <f>AND(#REF!,"AAAAAH/221M=")</f>
        <v>#REF!</v>
      </c>
      <c r="CG3" t="e">
        <f>IF(#REF!,"AAAAAH/221Q=",0)</f>
        <v>#REF!</v>
      </c>
      <c r="CH3" t="e">
        <f>AND(#REF!,"AAAAAH/221U=")</f>
        <v>#REF!</v>
      </c>
      <c r="CI3" t="e">
        <f>AND(#REF!,"AAAAAH/221Y=")</f>
        <v>#REF!</v>
      </c>
      <c r="CJ3" t="e">
        <f>AND(#REF!,"AAAAAH/221c=")</f>
        <v>#REF!</v>
      </c>
      <c r="CK3" t="e">
        <f>AND(#REF!,"AAAAAH/221g=")</f>
        <v>#REF!</v>
      </c>
      <c r="CL3" t="e">
        <f>IF(#REF!,"AAAAAH/221k=",0)</f>
        <v>#REF!</v>
      </c>
      <c r="CM3" t="e">
        <f>AND(#REF!,"AAAAAH/221o=")</f>
        <v>#REF!</v>
      </c>
      <c r="CN3" t="e">
        <f>AND(#REF!,"AAAAAH/221s=")</f>
        <v>#REF!</v>
      </c>
      <c r="CO3" t="e">
        <f>AND(#REF!,"AAAAAH/221w=")</f>
        <v>#REF!</v>
      </c>
      <c r="CP3" t="e">
        <f>AND(#REF!,"AAAAAH/2210=")</f>
        <v>#REF!</v>
      </c>
      <c r="CQ3" t="e">
        <f>IF(#REF!,"AAAAAH/2214=",0)</f>
        <v>#REF!</v>
      </c>
      <c r="CR3" t="e">
        <f>AND(#REF!,"AAAAAH/2218=")</f>
        <v>#REF!</v>
      </c>
      <c r="CS3" t="e">
        <f>AND(#REF!,"AAAAAH/222A=")</f>
        <v>#REF!</v>
      </c>
      <c r="CT3" t="e">
        <f>AND(#REF!,"AAAAAH/222E=")</f>
        <v>#REF!</v>
      </c>
      <c r="CU3" t="e">
        <f>AND(#REF!,"AAAAAH/222I=")</f>
        <v>#REF!</v>
      </c>
      <c r="CV3" t="e">
        <f>IF(#REF!,"AAAAAH/222M=",0)</f>
        <v>#REF!</v>
      </c>
      <c r="CW3" t="e">
        <f>AND(#REF!,"AAAAAH/222Q=")</f>
        <v>#REF!</v>
      </c>
      <c r="CX3" t="e">
        <f>AND(#REF!,"AAAAAH/222U=")</f>
        <v>#REF!</v>
      </c>
      <c r="CY3" t="e">
        <f>AND(#REF!,"AAAAAH/222Y=")</f>
        <v>#REF!</v>
      </c>
      <c r="CZ3" t="e">
        <f>AND(#REF!,"AAAAAH/222c=")</f>
        <v>#REF!</v>
      </c>
      <c r="DA3" t="e">
        <f>IF(#REF!,"AAAAAH/222g=",0)</f>
        <v>#REF!</v>
      </c>
      <c r="DB3" t="e">
        <f>AND(#REF!,"AAAAAH/222k=")</f>
        <v>#REF!</v>
      </c>
      <c r="DC3" t="e">
        <f>AND(#REF!,"AAAAAH/222o=")</f>
        <v>#REF!</v>
      </c>
      <c r="DD3" t="e">
        <f>AND(#REF!,"AAAAAH/222s=")</f>
        <v>#REF!</v>
      </c>
      <c r="DE3" t="e">
        <f>AND(#REF!,"AAAAAH/222w=")</f>
        <v>#REF!</v>
      </c>
      <c r="DF3" t="e">
        <f>IF(#REF!,"AAAAAH/2220=",0)</f>
        <v>#REF!</v>
      </c>
      <c r="DG3" t="e">
        <f>AND(#REF!,"AAAAAH/2224=")</f>
        <v>#REF!</v>
      </c>
      <c r="DH3" t="e">
        <f>AND(#REF!,"AAAAAH/2228=")</f>
        <v>#REF!</v>
      </c>
      <c r="DI3" t="e">
        <f>AND(#REF!,"AAAAAH/223A=")</f>
        <v>#REF!</v>
      </c>
      <c r="DJ3" t="e">
        <f>AND(#REF!,"AAAAAH/223E=")</f>
        <v>#REF!</v>
      </c>
      <c r="DK3" t="e">
        <f>IF(#REF!,"AAAAAH/223I=",0)</f>
        <v>#REF!</v>
      </c>
      <c r="DL3" t="e">
        <f>AND(#REF!,"AAAAAH/223M=")</f>
        <v>#REF!</v>
      </c>
      <c r="DM3" t="e">
        <f>AND(#REF!,"AAAAAH/223Q=")</f>
        <v>#REF!</v>
      </c>
      <c r="DN3" t="e">
        <f>AND(#REF!,"AAAAAH/223U=")</f>
        <v>#REF!</v>
      </c>
      <c r="DO3" t="e">
        <f>AND(#REF!,"AAAAAH/223Y=")</f>
        <v>#REF!</v>
      </c>
      <c r="DP3" t="e">
        <f>IF(#REF!,"AAAAAH/223c=",0)</f>
        <v>#REF!</v>
      </c>
      <c r="DQ3" t="e">
        <f>AND(#REF!,"AAAAAH/223g=")</f>
        <v>#REF!</v>
      </c>
      <c r="DR3" t="e">
        <f>AND(#REF!,"AAAAAH/223k=")</f>
        <v>#REF!</v>
      </c>
      <c r="DS3" t="e">
        <f>AND(#REF!,"AAAAAH/223o=")</f>
        <v>#REF!</v>
      </c>
      <c r="DT3" t="e">
        <f>AND(#REF!,"AAAAAH/223s=")</f>
        <v>#REF!</v>
      </c>
      <c r="DU3" t="e">
        <f>IF(#REF!,"AAAAAH/223w=",0)</f>
        <v>#REF!</v>
      </c>
      <c r="DV3" t="e">
        <f>AND(#REF!,"AAAAAH/2230=")</f>
        <v>#REF!</v>
      </c>
      <c r="DW3" t="e">
        <f>AND(#REF!,"AAAAAH/2234=")</f>
        <v>#REF!</v>
      </c>
      <c r="DX3" t="e">
        <f>AND(#REF!,"AAAAAH/2238=")</f>
        <v>#REF!</v>
      </c>
      <c r="DY3" t="e">
        <f>AND(#REF!,"AAAAAH/224A=")</f>
        <v>#REF!</v>
      </c>
      <c r="DZ3" t="e">
        <f>IF(#REF!,"AAAAAH/224E=",0)</f>
        <v>#REF!</v>
      </c>
      <c r="EA3" t="e">
        <f>AND(#REF!,"AAAAAH/224I=")</f>
        <v>#REF!</v>
      </c>
      <c r="EB3" t="e">
        <f>AND(#REF!,"AAAAAH/224M=")</f>
        <v>#REF!</v>
      </c>
      <c r="EC3" t="e">
        <f>AND(#REF!,"AAAAAH/224Q=")</f>
        <v>#REF!</v>
      </c>
      <c r="ED3" t="e">
        <f>AND(#REF!,"AAAAAH/224U=")</f>
        <v>#REF!</v>
      </c>
      <c r="EE3" t="e">
        <f>IF(#REF!,"AAAAAH/224Y=",0)</f>
        <v>#REF!</v>
      </c>
      <c r="EF3" t="e">
        <f>AND(#REF!,"AAAAAH/224c=")</f>
        <v>#REF!</v>
      </c>
      <c r="EG3" t="e">
        <f>AND(#REF!,"AAAAAH/224g=")</f>
        <v>#REF!</v>
      </c>
      <c r="EH3" t="e">
        <f>AND(#REF!,"AAAAAH/224k=")</f>
        <v>#REF!</v>
      </c>
      <c r="EI3" t="e">
        <f>AND(#REF!,"AAAAAH/224o=")</f>
        <v>#REF!</v>
      </c>
      <c r="EJ3" t="e">
        <f>IF(#REF!,"AAAAAH/224s=",0)</f>
        <v>#REF!</v>
      </c>
      <c r="EK3" t="e">
        <f>AND(#REF!,"AAAAAH/224w=")</f>
        <v>#REF!</v>
      </c>
      <c r="EL3" t="e">
        <f>AND(#REF!,"AAAAAH/2240=")</f>
        <v>#REF!</v>
      </c>
      <c r="EM3" t="e">
        <f>AND(#REF!,"AAAAAH/2244=")</f>
        <v>#REF!</v>
      </c>
      <c r="EN3" t="e">
        <f>AND(#REF!,"AAAAAH/2248=")</f>
        <v>#REF!</v>
      </c>
      <c r="EO3" t="e">
        <f>IF(#REF!,"AAAAAH/225A=",0)</f>
        <v>#REF!</v>
      </c>
      <c r="EP3" t="e">
        <f>AND(#REF!,"AAAAAH/225E=")</f>
        <v>#REF!</v>
      </c>
      <c r="EQ3" t="e">
        <f>AND(#REF!,"AAAAAH/225I=")</f>
        <v>#REF!</v>
      </c>
      <c r="ER3" t="e">
        <f>AND(#REF!,"AAAAAH/225M=")</f>
        <v>#REF!</v>
      </c>
      <c r="ES3" t="e">
        <f>AND(#REF!,"AAAAAH/225Q=")</f>
        <v>#REF!</v>
      </c>
      <c r="ET3" t="e">
        <f>IF(#REF!,"AAAAAH/225U=",0)</f>
        <v>#REF!</v>
      </c>
      <c r="EU3" t="e">
        <f>AND(#REF!,"AAAAAH/225Y=")</f>
        <v>#REF!</v>
      </c>
      <c r="EV3" t="e">
        <f>AND(#REF!,"AAAAAH/225c=")</f>
        <v>#REF!</v>
      </c>
      <c r="EW3" t="e">
        <f>AND(#REF!,"AAAAAH/225g=")</f>
        <v>#REF!</v>
      </c>
      <c r="EX3" t="e">
        <f>AND(#REF!,"AAAAAH/225k=")</f>
        <v>#REF!</v>
      </c>
      <c r="EY3" t="e">
        <f>IF(#REF!,"AAAAAH/225o=",0)</f>
        <v>#REF!</v>
      </c>
      <c r="EZ3" t="e">
        <f>AND(#REF!,"AAAAAH/225s=")</f>
        <v>#REF!</v>
      </c>
      <c r="FA3" t="e">
        <f>AND(#REF!,"AAAAAH/225w=")</f>
        <v>#REF!</v>
      </c>
      <c r="FB3" t="e">
        <f>AND(#REF!,"AAAAAH/2250=")</f>
        <v>#REF!</v>
      </c>
      <c r="FC3" t="e">
        <f>AND(#REF!,"AAAAAH/2254=")</f>
        <v>#REF!</v>
      </c>
      <c r="FD3" t="e">
        <f>IF(#REF!,"AAAAAH/2258=",0)</f>
        <v>#REF!</v>
      </c>
      <c r="FE3" t="e">
        <f>AND(#REF!,"AAAAAH/226A=")</f>
        <v>#REF!</v>
      </c>
      <c r="FF3" t="e">
        <f>AND(#REF!,"AAAAAH/226E=")</f>
        <v>#REF!</v>
      </c>
      <c r="FG3" t="e">
        <f>AND(#REF!,"AAAAAH/226I=")</f>
        <v>#REF!</v>
      </c>
      <c r="FH3" t="e">
        <f>AND(#REF!,"AAAAAH/226M=")</f>
        <v>#REF!</v>
      </c>
      <c r="FI3" t="e">
        <f>IF(#REF!,"AAAAAH/226Q=",0)</f>
        <v>#REF!</v>
      </c>
      <c r="FJ3" t="e">
        <f>AND(#REF!,"AAAAAH/226U=")</f>
        <v>#REF!</v>
      </c>
      <c r="FK3" t="e">
        <f>AND(#REF!,"AAAAAH/226Y=")</f>
        <v>#REF!</v>
      </c>
      <c r="FL3" t="e">
        <f>AND(#REF!,"AAAAAH/226c=")</f>
        <v>#REF!</v>
      </c>
      <c r="FM3" t="e">
        <f>AND(#REF!,"AAAAAH/226g=")</f>
        <v>#REF!</v>
      </c>
      <c r="FN3" t="e">
        <f>IF(#REF!,"AAAAAH/226k=",0)</f>
        <v>#REF!</v>
      </c>
      <c r="FO3" t="e">
        <f>AND(#REF!,"AAAAAH/226o=")</f>
        <v>#REF!</v>
      </c>
      <c r="FP3" t="e">
        <f>AND(#REF!,"AAAAAH/226s=")</f>
        <v>#REF!</v>
      </c>
      <c r="FQ3" t="e">
        <f>AND(#REF!,"AAAAAH/226w=")</f>
        <v>#REF!</v>
      </c>
      <c r="FR3" t="e">
        <f>AND(#REF!,"AAAAAH/2260=")</f>
        <v>#REF!</v>
      </c>
      <c r="FS3" t="e">
        <f>IF(#REF!,"AAAAAH/2264=",0)</f>
        <v>#REF!</v>
      </c>
      <c r="FT3" t="e">
        <f>AND(#REF!,"AAAAAH/2268=")</f>
        <v>#REF!</v>
      </c>
      <c r="FU3" t="e">
        <f>AND(#REF!,"AAAAAH/227A=")</f>
        <v>#REF!</v>
      </c>
      <c r="FV3" t="e">
        <f>AND(#REF!,"AAAAAH/227E=")</f>
        <v>#REF!</v>
      </c>
      <c r="FW3" t="e">
        <f>AND(#REF!,"AAAAAH/227I=")</f>
        <v>#REF!</v>
      </c>
      <c r="FX3" t="e">
        <f>IF(#REF!,"AAAAAH/227M=",0)</f>
        <v>#REF!</v>
      </c>
      <c r="FY3" t="e">
        <f>AND(#REF!,"AAAAAH/227Q=")</f>
        <v>#REF!</v>
      </c>
      <c r="FZ3" t="e">
        <f>AND(#REF!,"AAAAAH/227U=")</f>
        <v>#REF!</v>
      </c>
      <c r="GA3" t="e">
        <f>AND(#REF!,"AAAAAH/227Y=")</f>
        <v>#REF!</v>
      </c>
      <c r="GB3" t="e">
        <f>AND(#REF!,"AAAAAH/227c=")</f>
        <v>#REF!</v>
      </c>
      <c r="GC3" t="e">
        <f>IF(#REF!,"AAAAAH/227g=",0)</f>
        <v>#REF!</v>
      </c>
      <c r="GD3" t="e">
        <f>AND(#REF!,"AAAAAH/227k=")</f>
        <v>#REF!</v>
      </c>
      <c r="GE3" t="e">
        <f>AND(#REF!,"AAAAAH/227o=")</f>
        <v>#REF!</v>
      </c>
      <c r="GF3" t="e">
        <f>AND(#REF!,"AAAAAH/227s=")</f>
        <v>#REF!</v>
      </c>
      <c r="GG3" t="e">
        <f>AND(#REF!,"AAAAAH/227w=")</f>
        <v>#REF!</v>
      </c>
      <c r="GH3" t="e">
        <f>IF(#REF!,"AAAAAH/2270=",0)</f>
        <v>#REF!</v>
      </c>
      <c r="GI3" t="e">
        <f>AND(#REF!,"AAAAAH/2274=")</f>
        <v>#REF!</v>
      </c>
      <c r="GJ3" t="e">
        <f>AND(#REF!,"AAAAAH/2278=")</f>
        <v>#REF!</v>
      </c>
      <c r="GK3" t="e">
        <f>AND(#REF!,"AAAAAH/228A=")</f>
        <v>#REF!</v>
      </c>
      <c r="GL3" t="e">
        <f>AND(#REF!,"AAAAAH/228E=")</f>
        <v>#REF!</v>
      </c>
      <c r="GM3" t="e">
        <f>IF(#REF!,"AAAAAH/228I=",0)</f>
        <v>#REF!</v>
      </c>
      <c r="GN3" t="e">
        <f>AND(#REF!,"AAAAAH/228M=")</f>
        <v>#REF!</v>
      </c>
      <c r="GO3" t="e">
        <f>AND(#REF!,"AAAAAH/228Q=")</f>
        <v>#REF!</v>
      </c>
      <c r="GP3" t="e">
        <f>AND(#REF!,"AAAAAH/228U=")</f>
        <v>#REF!</v>
      </c>
      <c r="GQ3" t="e">
        <f>AND(#REF!,"AAAAAH/228Y=")</f>
        <v>#REF!</v>
      </c>
      <c r="GR3" t="e">
        <f>IF(#REF!,"AAAAAH/228c=",0)</f>
        <v>#REF!</v>
      </c>
      <c r="GS3" t="e">
        <f>AND(#REF!,"AAAAAH/228g=")</f>
        <v>#REF!</v>
      </c>
      <c r="GT3" t="e">
        <f>AND(#REF!,"AAAAAH/228k=")</f>
        <v>#REF!</v>
      </c>
      <c r="GU3" t="e">
        <f>AND(#REF!,"AAAAAH/228o=")</f>
        <v>#REF!</v>
      </c>
      <c r="GV3" t="e">
        <f>AND(#REF!,"AAAAAH/228s=")</f>
        <v>#REF!</v>
      </c>
      <c r="GW3" t="e">
        <f>IF(#REF!,"AAAAAH/228w=",0)</f>
        <v>#REF!</v>
      </c>
      <c r="GX3" t="e">
        <f>AND(#REF!,"AAAAAH/2280=")</f>
        <v>#REF!</v>
      </c>
      <c r="GY3" t="e">
        <f>AND(#REF!,"AAAAAH/2284=")</f>
        <v>#REF!</v>
      </c>
      <c r="GZ3" t="e">
        <f>AND(#REF!,"AAAAAH/2288=")</f>
        <v>#REF!</v>
      </c>
      <c r="HA3" t="e">
        <f>AND(#REF!,"AAAAAH/229A=")</f>
        <v>#REF!</v>
      </c>
      <c r="HB3" t="e">
        <f>IF(#REF!,"AAAAAH/229E=",0)</f>
        <v>#REF!</v>
      </c>
      <c r="HC3" t="e">
        <f>AND(#REF!,"AAAAAH/229I=")</f>
        <v>#REF!</v>
      </c>
      <c r="HD3" t="e">
        <f>AND(#REF!,"AAAAAH/229M=")</f>
        <v>#REF!</v>
      </c>
      <c r="HE3" t="e">
        <f>AND(#REF!,"AAAAAH/229Q=")</f>
        <v>#REF!</v>
      </c>
      <c r="HF3" t="e">
        <f>AND(#REF!,"AAAAAH/229U=")</f>
        <v>#REF!</v>
      </c>
      <c r="HG3" t="e">
        <f>IF(#REF!,"AAAAAH/229Y=",0)</f>
        <v>#REF!</v>
      </c>
      <c r="HH3" t="e">
        <f>AND(#REF!,"AAAAAH/229c=")</f>
        <v>#REF!</v>
      </c>
      <c r="HI3" t="e">
        <f>AND(#REF!,"AAAAAH/229g=")</f>
        <v>#REF!</v>
      </c>
      <c r="HJ3" t="e">
        <f>AND(#REF!,"AAAAAH/229k=")</f>
        <v>#REF!</v>
      </c>
      <c r="HK3" t="e">
        <f>AND(#REF!,"AAAAAH/229o=")</f>
        <v>#REF!</v>
      </c>
      <c r="HL3" t="e">
        <f>IF(#REF!,"AAAAAH/229s=",0)</f>
        <v>#REF!</v>
      </c>
      <c r="HM3" t="e">
        <f>AND(#REF!,"AAAAAH/229w=")</f>
        <v>#REF!</v>
      </c>
      <c r="HN3" t="e">
        <f>AND(#REF!,"AAAAAH/2290=")</f>
        <v>#REF!</v>
      </c>
      <c r="HO3" t="e">
        <f>AND(#REF!,"AAAAAH/2294=")</f>
        <v>#REF!</v>
      </c>
      <c r="HP3" t="e">
        <f>AND(#REF!,"AAAAAH/2298=")</f>
        <v>#REF!</v>
      </c>
      <c r="HQ3" t="e">
        <f>IF(#REF!,"AAAAAH/22+A=",0)</f>
        <v>#REF!</v>
      </c>
      <c r="HR3" t="e">
        <f>AND(#REF!,"AAAAAH/22+E=")</f>
        <v>#REF!</v>
      </c>
      <c r="HS3" t="e">
        <f>AND(#REF!,"AAAAAH/22+I=")</f>
        <v>#REF!</v>
      </c>
      <c r="HT3" t="e">
        <f>AND(#REF!,"AAAAAH/22+M=")</f>
        <v>#REF!</v>
      </c>
      <c r="HU3" t="e">
        <f>AND(#REF!,"AAAAAH/22+Q=")</f>
        <v>#REF!</v>
      </c>
      <c r="HV3" t="e">
        <f>IF(#REF!,"AAAAAH/22+U=",0)</f>
        <v>#REF!</v>
      </c>
      <c r="HW3" t="e">
        <f>AND(#REF!,"AAAAAH/22+Y=")</f>
        <v>#REF!</v>
      </c>
      <c r="HX3" t="e">
        <f>AND(#REF!,"AAAAAH/22+c=")</f>
        <v>#REF!</v>
      </c>
      <c r="HY3" t="e">
        <f>AND(#REF!,"AAAAAH/22+g=")</f>
        <v>#REF!</v>
      </c>
      <c r="HZ3" t="e">
        <f>AND(#REF!,"AAAAAH/22+k=")</f>
        <v>#REF!</v>
      </c>
      <c r="IA3" t="e">
        <f>IF(#REF!,"AAAAAH/22+o=",0)</f>
        <v>#REF!</v>
      </c>
      <c r="IB3" t="e">
        <f>AND(#REF!,"AAAAAH/22+s=")</f>
        <v>#REF!</v>
      </c>
      <c r="IC3" t="e">
        <f>AND(#REF!,"AAAAAH/22+w=")</f>
        <v>#REF!</v>
      </c>
      <c r="ID3" t="e">
        <f>AND(#REF!,"AAAAAH/22+0=")</f>
        <v>#REF!</v>
      </c>
      <c r="IE3" t="e">
        <f>AND(#REF!,"AAAAAH/22+4=")</f>
        <v>#REF!</v>
      </c>
      <c r="IF3" t="e">
        <f>IF(#REF!,"AAAAAH/22+8=",0)</f>
        <v>#REF!</v>
      </c>
      <c r="IG3" t="e">
        <f>AND(#REF!,"AAAAAH/22/A=")</f>
        <v>#REF!</v>
      </c>
      <c r="IH3" t="e">
        <f>AND(#REF!,"AAAAAH/22/E=")</f>
        <v>#REF!</v>
      </c>
      <c r="II3" t="e">
        <f>AND(#REF!,"AAAAAH/22/I=")</f>
        <v>#REF!</v>
      </c>
      <c r="IJ3" t="e">
        <f>AND(#REF!,"AAAAAH/22/M=")</f>
        <v>#REF!</v>
      </c>
      <c r="IK3" t="e">
        <f>IF(#REF!,"AAAAAH/22/Q=",0)</f>
        <v>#REF!</v>
      </c>
      <c r="IL3" t="e">
        <f>AND(#REF!,"AAAAAH/22/U=")</f>
        <v>#REF!</v>
      </c>
      <c r="IM3" t="e">
        <f>AND(#REF!,"AAAAAH/22/Y=")</f>
        <v>#REF!</v>
      </c>
      <c r="IN3" t="e">
        <f>AND(#REF!,"AAAAAH/22/c=")</f>
        <v>#REF!</v>
      </c>
      <c r="IO3" t="e">
        <f>AND(#REF!,"AAAAAH/22/g=")</f>
        <v>#REF!</v>
      </c>
      <c r="IP3" t="e">
        <f>IF(#REF!,"AAAAAH/22/k=",0)</f>
        <v>#REF!</v>
      </c>
      <c r="IQ3" t="e">
        <f>AND(#REF!,"AAAAAH/22/o=")</f>
        <v>#REF!</v>
      </c>
      <c r="IR3" t="e">
        <f>AND(#REF!,"AAAAAH/22/s=")</f>
        <v>#REF!</v>
      </c>
      <c r="IS3" t="e">
        <f>AND(#REF!,"AAAAAH/22/w=")</f>
        <v>#REF!</v>
      </c>
      <c r="IT3" t="e">
        <f>AND(#REF!,"AAAAAH/22/0=")</f>
        <v>#REF!</v>
      </c>
      <c r="IU3" t="e">
        <f>IF(#REF!,"AAAAAH/22/4=",0)</f>
        <v>#REF!</v>
      </c>
      <c r="IV3" t="e">
        <f>AND(#REF!,"AAAAAH/22/8=")</f>
        <v>#REF!</v>
      </c>
    </row>
    <row r="4" spans="1:256" ht="15">
      <c r="A4" t="e">
        <f>AND(#REF!,"AAAAAH3/tgA=")</f>
        <v>#REF!</v>
      </c>
      <c r="B4" t="e">
        <f>AND(#REF!,"AAAAAH3/tgE=")</f>
        <v>#REF!</v>
      </c>
      <c r="C4" t="e">
        <f>AND(#REF!,"AAAAAH3/tgI=")</f>
        <v>#REF!</v>
      </c>
      <c r="D4" t="e">
        <f>IF(#REF!,"AAAAAH3/tgM=",0)</f>
        <v>#REF!</v>
      </c>
      <c r="E4" t="e">
        <f>AND(#REF!,"AAAAAH3/tgQ=")</f>
        <v>#REF!</v>
      </c>
      <c r="F4" t="e">
        <f>AND(#REF!,"AAAAAH3/tgU=")</f>
        <v>#REF!</v>
      </c>
      <c r="G4" t="e">
        <f>AND(#REF!,"AAAAAH3/tgY=")</f>
        <v>#REF!</v>
      </c>
      <c r="H4" t="e">
        <f>AND(#REF!,"AAAAAH3/tgc=")</f>
        <v>#REF!</v>
      </c>
      <c r="I4" t="e">
        <f>IF(#REF!,"AAAAAH3/tgg=",0)</f>
        <v>#REF!</v>
      </c>
      <c r="J4" t="e">
        <f>AND(#REF!,"AAAAAH3/tgk=")</f>
        <v>#REF!</v>
      </c>
      <c r="K4" t="e">
        <f>AND(#REF!,"AAAAAH3/tgo=")</f>
        <v>#REF!</v>
      </c>
      <c r="L4" t="e">
        <f>AND(#REF!,"AAAAAH3/tgs=")</f>
        <v>#REF!</v>
      </c>
      <c r="M4" t="e">
        <f>AND(#REF!,"AAAAAH3/tgw=")</f>
        <v>#REF!</v>
      </c>
      <c r="N4" t="e">
        <f>IF(#REF!,"AAAAAH3/tg0=",0)</f>
        <v>#REF!</v>
      </c>
      <c r="O4" t="e">
        <f>AND(#REF!,"AAAAAH3/tg4=")</f>
        <v>#REF!</v>
      </c>
      <c r="P4" t="e">
        <f>AND(#REF!,"AAAAAH3/tg8=")</f>
        <v>#REF!</v>
      </c>
      <c r="Q4" t="e">
        <f>AND(#REF!,"AAAAAH3/thA=")</f>
        <v>#REF!</v>
      </c>
      <c r="R4" t="e">
        <f>AND(#REF!,"AAAAAH3/thE=")</f>
        <v>#REF!</v>
      </c>
      <c r="S4" t="e">
        <f>IF(#REF!,"AAAAAH3/thI=",0)</f>
        <v>#REF!</v>
      </c>
      <c r="T4" t="e">
        <f>AND(#REF!,"AAAAAH3/thM=")</f>
        <v>#REF!</v>
      </c>
      <c r="U4" t="e">
        <f>AND(#REF!,"AAAAAH3/thQ=")</f>
        <v>#REF!</v>
      </c>
      <c r="V4" t="e">
        <f>AND(#REF!,"AAAAAH3/thU=")</f>
        <v>#REF!</v>
      </c>
      <c r="W4" t="e">
        <f>AND(#REF!,"AAAAAH3/thY=")</f>
        <v>#REF!</v>
      </c>
      <c r="X4" t="e">
        <f>IF(#REF!,"AAAAAH3/thc=",0)</f>
        <v>#REF!</v>
      </c>
      <c r="Y4" t="e">
        <f>AND(#REF!,"AAAAAH3/thg=")</f>
        <v>#REF!</v>
      </c>
      <c r="Z4" t="e">
        <f>AND(#REF!,"AAAAAH3/thk=")</f>
        <v>#REF!</v>
      </c>
      <c r="AA4" t="e">
        <f>AND(#REF!,"AAAAAH3/tho=")</f>
        <v>#REF!</v>
      </c>
      <c r="AB4" t="e">
        <f>AND(#REF!,"AAAAAH3/ths=")</f>
        <v>#REF!</v>
      </c>
      <c r="AC4" t="e">
        <f>IF(#REF!,"AAAAAH3/thw=",0)</f>
        <v>#REF!</v>
      </c>
      <c r="AD4" t="e">
        <f>AND(#REF!,"AAAAAH3/th0=")</f>
        <v>#REF!</v>
      </c>
      <c r="AE4" t="e">
        <f>AND(#REF!,"AAAAAH3/th4=")</f>
        <v>#REF!</v>
      </c>
      <c r="AF4" t="e">
        <f>AND(#REF!,"AAAAAH3/th8=")</f>
        <v>#REF!</v>
      </c>
      <c r="AG4" t="e">
        <f>AND(#REF!,"AAAAAH3/tiA=")</f>
        <v>#REF!</v>
      </c>
      <c r="AH4" t="e">
        <f>IF(#REF!,"AAAAAH3/tiE=",0)</f>
        <v>#REF!</v>
      </c>
      <c r="AI4" t="e">
        <f>AND(#REF!,"AAAAAH3/tiI=")</f>
        <v>#REF!</v>
      </c>
      <c r="AJ4" t="e">
        <f>AND(#REF!,"AAAAAH3/tiM=")</f>
        <v>#REF!</v>
      </c>
      <c r="AK4" t="e">
        <f>AND(#REF!,"AAAAAH3/tiQ=")</f>
        <v>#REF!</v>
      </c>
      <c r="AL4" t="e">
        <f>AND(#REF!,"AAAAAH3/tiU=")</f>
        <v>#REF!</v>
      </c>
      <c r="AM4" t="e">
        <f>IF(#REF!,"AAAAAH3/tiY=",0)</f>
        <v>#REF!</v>
      </c>
      <c r="AN4" t="e">
        <f>AND(#REF!,"AAAAAH3/tic=")</f>
        <v>#REF!</v>
      </c>
      <c r="AO4" t="e">
        <f>AND(#REF!,"AAAAAH3/tig=")</f>
        <v>#REF!</v>
      </c>
      <c r="AP4" t="e">
        <f>AND(#REF!,"AAAAAH3/tik=")</f>
        <v>#REF!</v>
      </c>
      <c r="AQ4" t="e">
        <f>AND(#REF!,"AAAAAH3/tio=")</f>
        <v>#REF!</v>
      </c>
      <c r="AR4" t="e">
        <f>IF(#REF!,"AAAAAH3/tis=",0)</f>
        <v>#REF!</v>
      </c>
      <c r="AS4" t="e">
        <f>AND(#REF!,"AAAAAH3/tiw=")</f>
        <v>#REF!</v>
      </c>
      <c r="AT4" t="e">
        <f>AND(#REF!,"AAAAAH3/ti0=")</f>
        <v>#REF!</v>
      </c>
      <c r="AU4" t="e">
        <f>AND(#REF!,"AAAAAH3/ti4=")</f>
        <v>#REF!</v>
      </c>
      <c r="AV4" t="e">
        <f>AND(#REF!,"AAAAAH3/ti8=")</f>
        <v>#REF!</v>
      </c>
      <c r="AW4" t="e">
        <f>IF(#REF!,"AAAAAH3/tjA=",0)</f>
        <v>#REF!</v>
      </c>
      <c r="AX4" t="e">
        <f>AND(#REF!,"AAAAAH3/tjE=")</f>
        <v>#REF!</v>
      </c>
      <c r="AY4" t="e">
        <f>AND(#REF!,"AAAAAH3/tjI=")</f>
        <v>#REF!</v>
      </c>
      <c r="AZ4" t="e">
        <f>AND(#REF!,"AAAAAH3/tjM=")</f>
        <v>#REF!</v>
      </c>
      <c r="BA4" t="e">
        <f>AND(#REF!,"AAAAAH3/tjQ=")</f>
        <v>#REF!</v>
      </c>
      <c r="BB4" t="e">
        <f>IF(#REF!,"AAAAAH3/tjU=",0)</f>
        <v>#REF!</v>
      </c>
      <c r="BC4" t="e">
        <f>AND(#REF!,"AAAAAH3/tjY=")</f>
        <v>#REF!</v>
      </c>
      <c r="BD4" t="e">
        <f>AND(#REF!,"AAAAAH3/tjc=")</f>
        <v>#REF!</v>
      </c>
      <c r="BE4" t="e">
        <f>AND(#REF!,"AAAAAH3/tjg=")</f>
        <v>#REF!</v>
      </c>
      <c r="BF4" t="e">
        <f>AND(#REF!,"AAAAAH3/tjk=")</f>
        <v>#REF!</v>
      </c>
      <c r="BG4" t="e">
        <f>IF(#REF!,"AAAAAH3/tjo=",0)</f>
        <v>#REF!</v>
      </c>
      <c r="BH4" t="e">
        <f>AND(#REF!,"AAAAAH3/tjs=")</f>
        <v>#REF!</v>
      </c>
      <c r="BI4" t="e">
        <f>AND(#REF!,"AAAAAH3/tjw=")</f>
        <v>#REF!</v>
      </c>
      <c r="BJ4" t="e">
        <f>AND(#REF!,"AAAAAH3/tj0=")</f>
        <v>#REF!</v>
      </c>
      <c r="BK4" t="e">
        <f>AND(#REF!,"AAAAAH3/tj4=")</f>
        <v>#REF!</v>
      </c>
      <c r="BL4" t="e">
        <f>IF(#REF!,"AAAAAH3/tj8=",0)</f>
        <v>#REF!</v>
      </c>
      <c r="BM4" t="e">
        <f>AND(#REF!,"AAAAAH3/tkA=")</f>
        <v>#REF!</v>
      </c>
      <c r="BN4" t="e">
        <f>AND(#REF!,"AAAAAH3/tkE=")</f>
        <v>#REF!</v>
      </c>
      <c r="BO4" t="e">
        <f>AND(#REF!,"AAAAAH3/tkI=")</f>
        <v>#REF!</v>
      </c>
      <c r="BP4" t="e">
        <f>AND(#REF!,"AAAAAH3/tkM=")</f>
        <v>#REF!</v>
      </c>
      <c r="BQ4" t="e">
        <f>IF(#REF!,"AAAAAH3/tkQ=",0)</f>
        <v>#REF!</v>
      </c>
      <c r="BR4" t="e">
        <f>AND(#REF!,"AAAAAH3/tkU=")</f>
        <v>#REF!</v>
      </c>
      <c r="BS4" t="e">
        <f>AND(#REF!,"AAAAAH3/tkY=")</f>
        <v>#REF!</v>
      </c>
      <c r="BT4" t="e">
        <f>AND(#REF!,"AAAAAH3/tkc=")</f>
        <v>#REF!</v>
      </c>
      <c r="BU4" t="e">
        <f>AND(#REF!,"AAAAAH3/tkg=")</f>
        <v>#REF!</v>
      </c>
      <c r="BV4" t="e">
        <f>IF(#REF!,"AAAAAH3/tkk=",0)</f>
        <v>#REF!</v>
      </c>
      <c r="BW4" t="e">
        <f>AND(#REF!,"AAAAAH3/tko=")</f>
        <v>#REF!</v>
      </c>
      <c r="BX4" t="e">
        <f>AND(#REF!,"AAAAAH3/tks=")</f>
        <v>#REF!</v>
      </c>
      <c r="BY4" t="e">
        <f>AND(#REF!,"AAAAAH3/tkw=")</f>
        <v>#REF!</v>
      </c>
      <c r="BZ4" t="e">
        <f>AND(#REF!,"AAAAAH3/tk0=")</f>
        <v>#REF!</v>
      </c>
      <c r="CA4" t="e">
        <f>IF(#REF!,"AAAAAH3/tk4=",0)</f>
        <v>#REF!</v>
      </c>
      <c r="CB4" t="e">
        <f>AND(#REF!,"AAAAAH3/tk8=")</f>
        <v>#REF!</v>
      </c>
      <c r="CC4" t="e">
        <f>AND(#REF!,"AAAAAH3/tlA=")</f>
        <v>#REF!</v>
      </c>
      <c r="CD4" t="e">
        <f>AND(#REF!,"AAAAAH3/tlE=")</f>
        <v>#REF!</v>
      </c>
      <c r="CE4" t="e">
        <f>AND(#REF!,"AAAAAH3/tlI=")</f>
        <v>#REF!</v>
      </c>
      <c r="CF4" t="e">
        <f>IF(#REF!,"AAAAAH3/tlM=",0)</f>
        <v>#REF!</v>
      </c>
      <c r="CG4" t="e">
        <f>AND(#REF!,"AAAAAH3/tlQ=")</f>
        <v>#REF!</v>
      </c>
      <c r="CH4" t="e">
        <f>AND(#REF!,"AAAAAH3/tlU=")</f>
        <v>#REF!</v>
      </c>
      <c r="CI4" t="e">
        <f>AND(#REF!,"AAAAAH3/tlY=")</f>
        <v>#REF!</v>
      </c>
      <c r="CJ4" t="e">
        <f>AND(#REF!,"AAAAAH3/tlc=")</f>
        <v>#REF!</v>
      </c>
      <c r="CK4" t="e">
        <f>IF(#REF!,"AAAAAH3/tlg=",0)</f>
        <v>#REF!</v>
      </c>
      <c r="CL4" t="e">
        <f>AND(#REF!,"AAAAAH3/tlk=")</f>
        <v>#REF!</v>
      </c>
      <c r="CM4" t="e">
        <f>AND(#REF!,"AAAAAH3/tlo=")</f>
        <v>#REF!</v>
      </c>
      <c r="CN4" t="e">
        <f>AND(#REF!,"AAAAAH3/tls=")</f>
        <v>#REF!</v>
      </c>
      <c r="CO4" t="e">
        <f>AND(#REF!,"AAAAAH3/tlw=")</f>
        <v>#REF!</v>
      </c>
      <c r="CP4" t="e">
        <f>IF(#REF!,"AAAAAH3/tl0=",0)</f>
        <v>#REF!</v>
      </c>
      <c r="CQ4" t="e">
        <f>AND(#REF!,"AAAAAH3/tl4=")</f>
        <v>#REF!</v>
      </c>
      <c r="CR4" t="e">
        <f>AND(#REF!,"AAAAAH3/tl8=")</f>
        <v>#REF!</v>
      </c>
      <c r="CS4" t="e">
        <f>AND(#REF!,"AAAAAH3/tmA=")</f>
        <v>#REF!</v>
      </c>
      <c r="CT4" t="e">
        <f>AND(#REF!,"AAAAAH3/tmE=")</f>
        <v>#REF!</v>
      </c>
      <c r="CU4" t="e">
        <f>IF(#REF!,"AAAAAH3/tmI=",0)</f>
        <v>#REF!</v>
      </c>
      <c r="CV4" t="e">
        <f>AND(#REF!,"AAAAAH3/tmM=")</f>
        <v>#REF!</v>
      </c>
      <c r="CW4" t="e">
        <f>AND(#REF!,"AAAAAH3/tmQ=")</f>
        <v>#REF!</v>
      </c>
      <c r="CX4" t="e">
        <f>AND(#REF!,"AAAAAH3/tmU=")</f>
        <v>#REF!</v>
      </c>
      <c r="CY4" t="e">
        <f>AND(#REF!,"AAAAAH3/tmY=")</f>
        <v>#REF!</v>
      </c>
      <c r="CZ4" t="e">
        <f>IF(#REF!,"AAAAAH3/tmc=",0)</f>
        <v>#REF!</v>
      </c>
      <c r="DA4" t="e">
        <f>AND(#REF!,"AAAAAH3/tmg=")</f>
        <v>#REF!</v>
      </c>
      <c r="DB4" t="e">
        <f>AND(#REF!,"AAAAAH3/tmk=")</f>
        <v>#REF!</v>
      </c>
      <c r="DC4" t="e">
        <f>AND(#REF!,"AAAAAH3/tmo=")</f>
        <v>#REF!</v>
      </c>
      <c r="DD4" t="e">
        <f>AND(#REF!,"AAAAAH3/tms=")</f>
        <v>#REF!</v>
      </c>
      <c r="DE4" t="e">
        <f>IF(#REF!,"AAAAAH3/tmw=",0)</f>
        <v>#REF!</v>
      </c>
      <c r="DF4" t="e">
        <f>AND(#REF!,"AAAAAH3/tm0=")</f>
        <v>#REF!</v>
      </c>
      <c r="DG4" t="e">
        <f>AND(#REF!,"AAAAAH3/tm4=")</f>
        <v>#REF!</v>
      </c>
      <c r="DH4" t="e">
        <f>AND(#REF!,"AAAAAH3/tm8=")</f>
        <v>#REF!</v>
      </c>
      <c r="DI4" t="e">
        <f>AND(#REF!,"AAAAAH3/tnA=")</f>
        <v>#REF!</v>
      </c>
      <c r="DJ4" t="e">
        <f>IF(#REF!,"AAAAAH3/tnE=",0)</f>
        <v>#REF!</v>
      </c>
      <c r="DK4" t="e">
        <f>AND(#REF!,"AAAAAH3/tnI=")</f>
        <v>#REF!</v>
      </c>
      <c r="DL4" t="e">
        <f>AND(#REF!,"AAAAAH3/tnM=")</f>
        <v>#REF!</v>
      </c>
      <c r="DM4" t="e">
        <f>AND(#REF!,"AAAAAH3/tnQ=")</f>
        <v>#REF!</v>
      </c>
      <c r="DN4" t="e">
        <f>AND(#REF!,"AAAAAH3/tnU=")</f>
        <v>#REF!</v>
      </c>
      <c r="DO4" t="e">
        <f>IF(#REF!,"AAAAAH3/tnY=",0)</f>
        <v>#REF!</v>
      </c>
      <c r="DP4" t="e">
        <f>AND(#REF!,"AAAAAH3/tnc=")</f>
        <v>#REF!</v>
      </c>
      <c r="DQ4" t="e">
        <f>AND(#REF!,"AAAAAH3/tng=")</f>
        <v>#REF!</v>
      </c>
      <c r="DR4" t="e">
        <f>AND(#REF!,"AAAAAH3/tnk=")</f>
        <v>#REF!</v>
      </c>
      <c r="DS4" t="e">
        <f>AND(#REF!,"AAAAAH3/tno=")</f>
        <v>#REF!</v>
      </c>
      <c r="DT4" t="e">
        <f>IF(#REF!,"AAAAAH3/tns=",0)</f>
        <v>#REF!</v>
      </c>
      <c r="DU4" t="e">
        <f>AND(#REF!,"AAAAAH3/tnw=")</f>
        <v>#REF!</v>
      </c>
      <c r="DV4" t="e">
        <f>AND(#REF!,"AAAAAH3/tn0=")</f>
        <v>#REF!</v>
      </c>
      <c r="DW4" t="e">
        <f>AND(#REF!,"AAAAAH3/tn4=")</f>
        <v>#REF!</v>
      </c>
      <c r="DX4" t="e">
        <f>AND(#REF!,"AAAAAH3/tn8=")</f>
        <v>#REF!</v>
      </c>
      <c r="DY4" t="e">
        <f>IF(#REF!,"AAAAAH3/toA=",0)</f>
        <v>#REF!</v>
      </c>
      <c r="DZ4" t="e">
        <f>AND(#REF!,"AAAAAH3/toE=")</f>
        <v>#REF!</v>
      </c>
      <c r="EA4" t="e">
        <f>AND(#REF!,"AAAAAH3/toI=")</f>
        <v>#REF!</v>
      </c>
      <c r="EB4" t="e">
        <f>AND(#REF!,"AAAAAH3/toM=")</f>
        <v>#REF!</v>
      </c>
      <c r="EC4" t="e">
        <f>AND(#REF!,"AAAAAH3/toQ=")</f>
        <v>#REF!</v>
      </c>
      <c r="ED4" t="e">
        <f>IF(#REF!,"AAAAAH3/toU=",0)</f>
        <v>#REF!</v>
      </c>
      <c r="EE4" t="e">
        <f>AND(#REF!,"AAAAAH3/toY=")</f>
        <v>#REF!</v>
      </c>
      <c r="EF4" t="e">
        <f>AND(#REF!,"AAAAAH3/toc=")</f>
        <v>#REF!</v>
      </c>
      <c r="EG4" t="e">
        <f>AND(#REF!,"AAAAAH3/tog=")</f>
        <v>#REF!</v>
      </c>
      <c r="EH4" t="e">
        <f>AND(#REF!,"AAAAAH3/tok=")</f>
        <v>#REF!</v>
      </c>
      <c r="EI4" t="e">
        <f>IF(#REF!,"AAAAAH3/too=",0)</f>
        <v>#REF!</v>
      </c>
      <c r="EJ4" t="e">
        <f>AND(#REF!,"AAAAAH3/tos=")</f>
        <v>#REF!</v>
      </c>
      <c r="EK4" t="e">
        <f>AND(#REF!,"AAAAAH3/tow=")</f>
        <v>#REF!</v>
      </c>
      <c r="EL4" t="e">
        <f>AND(#REF!,"AAAAAH3/to0=")</f>
        <v>#REF!</v>
      </c>
      <c r="EM4" t="e">
        <f>AND(#REF!,"AAAAAH3/to4=")</f>
        <v>#REF!</v>
      </c>
      <c r="EN4" t="e">
        <f>IF(#REF!,"AAAAAH3/to8=",0)</f>
        <v>#REF!</v>
      </c>
      <c r="EO4" t="e">
        <f>AND(#REF!,"AAAAAH3/tpA=")</f>
        <v>#REF!</v>
      </c>
      <c r="EP4" t="e">
        <f>AND(#REF!,"AAAAAH3/tpE=")</f>
        <v>#REF!</v>
      </c>
      <c r="EQ4" t="e">
        <f>AND(#REF!,"AAAAAH3/tpI=")</f>
        <v>#REF!</v>
      </c>
      <c r="ER4" t="e">
        <f>AND(#REF!,"AAAAAH3/tpM=")</f>
        <v>#REF!</v>
      </c>
      <c r="ES4" t="e">
        <f>IF(#REF!,"AAAAAH3/tpQ=",0)</f>
        <v>#REF!</v>
      </c>
      <c r="ET4" t="e">
        <f>AND(#REF!,"AAAAAH3/tpU=")</f>
        <v>#REF!</v>
      </c>
      <c r="EU4" t="e">
        <f>AND(#REF!,"AAAAAH3/tpY=")</f>
        <v>#REF!</v>
      </c>
      <c r="EV4" t="e">
        <f>AND(#REF!,"AAAAAH3/tpc=")</f>
        <v>#REF!</v>
      </c>
      <c r="EW4" t="e">
        <f>AND(#REF!,"AAAAAH3/tpg=")</f>
        <v>#REF!</v>
      </c>
      <c r="EX4" t="e">
        <f>IF(#REF!,"AAAAAH3/tpk=",0)</f>
        <v>#REF!</v>
      </c>
      <c r="EY4" t="e">
        <f>AND(#REF!,"AAAAAH3/tpo=")</f>
        <v>#REF!</v>
      </c>
      <c r="EZ4" t="e">
        <f>AND(#REF!,"AAAAAH3/tps=")</f>
        <v>#REF!</v>
      </c>
      <c r="FA4" t="e">
        <f>AND(#REF!,"AAAAAH3/tpw=")</f>
        <v>#REF!</v>
      </c>
      <c r="FB4" t="e">
        <f>AND(#REF!,"AAAAAH3/tp0=")</f>
        <v>#REF!</v>
      </c>
      <c r="FC4" t="e">
        <f>IF(#REF!,"AAAAAH3/tp4=",0)</f>
        <v>#REF!</v>
      </c>
      <c r="FD4" t="e">
        <f>AND(#REF!,"AAAAAH3/tp8=")</f>
        <v>#REF!</v>
      </c>
      <c r="FE4" t="e">
        <f>AND(#REF!,"AAAAAH3/tqA=")</f>
        <v>#REF!</v>
      </c>
      <c r="FF4" t="e">
        <f>AND(#REF!,"AAAAAH3/tqE=")</f>
        <v>#REF!</v>
      </c>
      <c r="FG4" t="e">
        <f>AND(#REF!,"AAAAAH3/tqI=")</f>
        <v>#REF!</v>
      </c>
      <c r="FH4" t="e">
        <f>IF(#REF!,"AAAAAH3/tqM=",0)</f>
        <v>#REF!</v>
      </c>
      <c r="FI4" t="e">
        <f>AND(#REF!,"AAAAAH3/tqQ=")</f>
        <v>#REF!</v>
      </c>
      <c r="FJ4" t="e">
        <f>AND(#REF!,"AAAAAH3/tqU=")</f>
        <v>#REF!</v>
      </c>
      <c r="FK4" t="e">
        <f>AND(#REF!,"AAAAAH3/tqY=")</f>
        <v>#REF!</v>
      </c>
      <c r="FL4" t="e">
        <f>AND(#REF!,"AAAAAH3/tqc=")</f>
        <v>#REF!</v>
      </c>
      <c r="FM4" t="e">
        <f>IF(#REF!,"AAAAAH3/tqg=",0)</f>
        <v>#REF!</v>
      </c>
      <c r="FN4" t="e">
        <f>AND(#REF!,"AAAAAH3/tqk=")</f>
        <v>#REF!</v>
      </c>
      <c r="FO4" t="e">
        <f>AND(#REF!,"AAAAAH3/tqo=")</f>
        <v>#REF!</v>
      </c>
      <c r="FP4" t="e">
        <f>AND(#REF!,"AAAAAH3/tqs=")</f>
        <v>#REF!</v>
      </c>
      <c r="FQ4" t="e">
        <f>AND(#REF!,"AAAAAH3/tqw=")</f>
        <v>#REF!</v>
      </c>
      <c r="FR4" t="e">
        <f>IF(#REF!,"AAAAAH3/tq0=",0)</f>
        <v>#REF!</v>
      </c>
      <c r="FS4" t="e">
        <f>AND(#REF!,"AAAAAH3/tq4=")</f>
        <v>#REF!</v>
      </c>
      <c r="FT4" t="e">
        <f>AND(#REF!,"AAAAAH3/tq8=")</f>
        <v>#REF!</v>
      </c>
      <c r="FU4" t="e">
        <f>AND(#REF!,"AAAAAH3/trA=")</f>
        <v>#REF!</v>
      </c>
      <c r="FV4" t="e">
        <f>AND(#REF!,"AAAAAH3/trE=")</f>
        <v>#REF!</v>
      </c>
      <c r="FW4" t="e">
        <f>IF(#REF!,"AAAAAH3/trI=",0)</f>
        <v>#REF!</v>
      </c>
      <c r="FX4" t="e">
        <f>AND(#REF!,"AAAAAH3/trM=")</f>
        <v>#REF!</v>
      </c>
      <c r="FY4" t="e">
        <f>AND(#REF!,"AAAAAH3/trQ=")</f>
        <v>#REF!</v>
      </c>
      <c r="FZ4" t="e">
        <f>AND(#REF!,"AAAAAH3/trU=")</f>
        <v>#REF!</v>
      </c>
      <c r="GA4" t="e">
        <f>AND(#REF!,"AAAAAH3/trY=")</f>
        <v>#REF!</v>
      </c>
      <c r="GB4" t="e">
        <f>IF(#REF!,"AAAAAH3/trc=",0)</f>
        <v>#REF!</v>
      </c>
      <c r="GC4" t="e">
        <f>AND(#REF!,"AAAAAH3/trg=")</f>
        <v>#REF!</v>
      </c>
      <c r="GD4" t="e">
        <f>AND(#REF!,"AAAAAH3/trk=")</f>
        <v>#REF!</v>
      </c>
      <c r="GE4" t="e">
        <f>AND(#REF!,"AAAAAH3/tro=")</f>
        <v>#REF!</v>
      </c>
      <c r="GF4" t="e">
        <f>AND(#REF!,"AAAAAH3/trs=")</f>
        <v>#REF!</v>
      </c>
      <c r="GG4" t="e">
        <f>IF(#REF!,"AAAAAH3/trw=",0)</f>
        <v>#REF!</v>
      </c>
      <c r="GH4" t="e">
        <f>AND(#REF!,"AAAAAH3/tr0=")</f>
        <v>#REF!</v>
      </c>
      <c r="GI4" t="e">
        <f>AND(#REF!,"AAAAAH3/tr4=")</f>
        <v>#REF!</v>
      </c>
      <c r="GJ4" t="e">
        <f>AND(#REF!,"AAAAAH3/tr8=")</f>
        <v>#REF!</v>
      </c>
      <c r="GK4" t="e">
        <f>AND(#REF!,"AAAAAH3/tsA=")</f>
        <v>#REF!</v>
      </c>
      <c r="GL4" t="e">
        <f>IF(#REF!,"AAAAAH3/tsE=",0)</f>
        <v>#REF!</v>
      </c>
      <c r="GM4" t="e">
        <f>AND(#REF!,"AAAAAH3/tsI=")</f>
        <v>#REF!</v>
      </c>
      <c r="GN4" t="e">
        <f>AND(#REF!,"AAAAAH3/tsM=")</f>
        <v>#REF!</v>
      </c>
      <c r="GO4" t="e">
        <f>AND(#REF!,"AAAAAH3/tsQ=")</f>
        <v>#REF!</v>
      </c>
      <c r="GP4" t="e">
        <f>AND(#REF!,"AAAAAH3/tsU=")</f>
        <v>#REF!</v>
      </c>
      <c r="GQ4" t="e">
        <f>IF(#REF!,"AAAAAH3/tsY=",0)</f>
        <v>#REF!</v>
      </c>
      <c r="GR4" t="e">
        <f>AND(#REF!,"AAAAAH3/tsc=")</f>
        <v>#REF!</v>
      </c>
      <c r="GS4" t="e">
        <f>AND(#REF!,"AAAAAH3/tsg=")</f>
        <v>#REF!</v>
      </c>
      <c r="GT4" t="e">
        <f>AND(#REF!,"AAAAAH3/tsk=")</f>
        <v>#REF!</v>
      </c>
      <c r="GU4" t="e">
        <f>AND(#REF!,"AAAAAH3/tso=")</f>
        <v>#REF!</v>
      </c>
      <c r="GV4" t="e">
        <f>IF(#REF!,"AAAAAH3/tss=",0)</f>
        <v>#REF!</v>
      </c>
      <c r="GW4" t="e">
        <f>AND(#REF!,"AAAAAH3/tsw=")</f>
        <v>#REF!</v>
      </c>
      <c r="GX4" t="e">
        <f>AND(#REF!,"AAAAAH3/ts0=")</f>
        <v>#REF!</v>
      </c>
      <c r="GY4" t="e">
        <f>AND(#REF!,"AAAAAH3/ts4=")</f>
        <v>#REF!</v>
      </c>
      <c r="GZ4" t="e">
        <f>AND(#REF!,"AAAAAH3/ts8=")</f>
        <v>#REF!</v>
      </c>
      <c r="HA4" t="e">
        <f>IF(#REF!,"AAAAAH3/ttA=",0)</f>
        <v>#REF!</v>
      </c>
      <c r="HB4" t="e">
        <f>AND(#REF!,"AAAAAH3/ttE=")</f>
        <v>#REF!</v>
      </c>
      <c r="HC4" t="e">
        <f>AND(#REF!,"AAAAAH3/ttI=")</f>
        <v>#REF!</v>
      </c>
      <c r="HD4" t="e">
        <f>AND(#REF!,"AAAAAH3/ttM=")</f>
        <v>#REF!</v>
      </c>
      <c r="HE4" t="e">
        <f>AND(#REF!,"AAAAAH3/ttQ=")</f>
        <v>#REF!</v>
      </c>
      <c r="HF4" t="e">
        <f>IF(#REF!,"AAAAAH3/ttU=",0)</f>
        <v>#REF!</v>
      </c>
      <c r="HG4" t="e">
        <f>AND(#REF!,"AAAAAH3/ttY=")</f>
        <v>#REF!</v>
      </c>
      <c r="HH4" t="e">
        <f>AND(#REF!,"AAAAAH3/ttc=")</f>
        <v>#REF!</v>
      </c>
      <c r="HI4" t="e">
        <f>AND(#REF!,"AAAAAH3/ttg=")</f>
        <v>#REF!</v>
      </c>
      <c r="HJ4" t="e">
        <f>AND(#REF!,"AAAAAH3/ttk=")</f>
        <v>#REF!</v>
      </c>
      <c r="HK4" t="e">
        <f>IF(#REF!,"AAAAAH3/tto=",0)</f>
        <v>#REF!</v>
      </c>
      <c r="HL4" t="e">
        <f>AND(#REF!,"AAAAAH3/tts=")</f>
        <v>#REF!</v>
      </c>
      <c r="HM4" t="e">
        <f>AND(#REF!,"AAAAAH3/ttw=")</f>
        <v>#REF!</v>
      </c>
      <c r="HN4" t="e">
        <f>AND(#REF!,"AAAAAH3/tt0=")</f>
        <v>#REF!</v>
      </c>
      <c r="HO4" t="e">
        <f>AND(#REF!,"AAAAAH3/tt4=")</f>
        <v>#REF!</v>
      </c>
      <c r="HP4" t="e">
        <f>IF(#REF!,"AAAAAH3/tt8=",0)</f>
        <v>#REF!</v>
      </c>
      <c r="HQ4" t="e">
        <f>AND(#REF!,"AAAAAH3/tuA=")</f>
        <v>#REF!</v>
      </c>
      <c r="HR4" t="e">
        <f>AND(#REF!,"AAAAAH3/tuE=")</f>
        <v>#REF!</v>
      </c>
      <c r="HS4" t="e">
        <f>AND(#REF!,"AAAAAH3/tuI=")</f>
        <v>#REF!</v>
      </c>
      <c r="HT4" t="e">
        <f>AND(#REF!,"AAAAAH3/tuM=")</f>
        <v>#REF!</v>
      </c>
      <c r="HU4" t="e">
        <f>IF(#REF!,"AAAAAH3/tuQ=",0)</f>
        <v>#REF!</v>
      </c>
      <c r="HV4" t="e">
        <f>AND(#REF!,"AAAAAH3/tuU=")</f>
        <v>#REF!</v>
      </c>
      <c r="HW4" t="e">
        <f>AND(#REF!,"AAAAAH3/tuY=")</f>
        <v>#REF!</v>
      </c>
      <c r="HX4" t="e">
        <f>AND(#REF!,"AAAAAH3/tuc=")</f>
        <v>#REF!</v>
      </c>
      <c r="HY4" t="e">
        <f>AND(#REF!,"AAAAAH3/tug=")</f>
        <v>#REF!</v>
      </c>
      <c r="HZ4" t="e">
        <f>IF(#REF!,"AAAAAH3/tuk=",0)</f>
        <v>#REF!</v>
      </c>
      <c r="IA4" t="e">
        <f>AND(#REF!,"AAAAAH3/tuo=")</f>
        <v>#REF!</v>
      </c>
      <c r="IB4" t="e">
        <f>AND(#REF!,"AAAAAH3/tus=")</f>
        <v>#REF!</v>
      </c>
      <c r="IC4" t="e">
        <f>AND(#REF!,"AAAAAH3/tuw=")</f>
        <v>#REF!</v>
      </c>
      <c r="ID4" t="e">
        <f>AND(#REF!,"AAAAAH3/tu0=")</f>
        <v>#REF!</v>
      </c>
      <c r="IE4" t="e">
        <f>IF(#REF!,"AAAAAH3/tu4=",0)</f>
        <v>#REF!</v>
      </c>
      <c r="IF4" t="e">
        <f>AND(#REF!,"AAAAAH3/tu8=")</f>
        <v>#REF!</v>
      </c>
      <c r="IG4" t="e">
        <f>AND(#REF!,"AAAAAH3/tvA=")</f>
        <v>#REF!</v>
      </c>
      <c r="IH4" t="e">
        <f>AND(#REF!,"AAAAAH3/tvE=")</f>
        <v>#REF!</v>
      </c>
      <c r="II4" t="e">
        <f>AND(#REF!,"AAAAAH3/tvI=")</f>
        <v>#REF!</v>
      </c>
      <c r="IJ4" t="e">
        <f>IF(#REF!,"AAAAAH3/tvM=",0)</f>
        <v>#REF!</v>
      </c>
      <c r="IK4" t="e">
        <f>AND(#REF!,"AAAAAH3/tvQ=")</f>
        <v>#REF!</v>
      </c>
      <c r="IL4" t="e">
        <f>AND(#REF!,"AAAAAH3/tvU=")</f>
        <v>#REF!</v>
      </c>
      <c r="IM4" t="e">
        <f>AND(#REF!,"AAAAAH3/tvY=")</f>
        <v>#REF!</v>
      </c>
      <c r="IN4" t="e">
        <f>AND(#REF!,"AAAAAH3/tvc=")</f>
        <v>#REF!</v>
      </c>
      <c r="IO4" t="e">
        <f>IF(#REF!,"AAAAAH3/tvg=",0)</f>
        <v>#REF!</v>
      </c>
      <c r="IP4" t="e">
        <f>AND(#REF!,"AAAAAH3/tvk=")</f>
        <v>#REF!</v>
      </c>
      <c r="IQ4" t="e">
        <f>AND(#REF!,"AAAAAH3/tvo=")</f>
        <v>#REF!</v>
      </c>
      <c r="IR4" t="e">
        <f>AND(#REF!,"AAAAAH3/tvs=")</f>
        <v>#REF!</v>
      </c>
      <c r="IS4" t="e">
        <f>AND(#REF!,"AAAAAH3/tvw=")</f>
        <v>#REF!</v>
      </c>
      <c r="IT4" t="e">
        <f>IF(#REF!,"AAAAAH3/tv0=",0)</f>
        <v>#REF!</v>
      </c>
      <c r="IU4" t="e">
        <f>AND(#REF!,"AAAAAH3/tv4=")</f>
        <v>#REF!</v>
      </c>
      <c r="IV4" t="e">
        <f>AND(#REF!,"AAAAAH3/tv8=")</f>
        <v>#REF!</v>
      </c>
    </row>
    <row r="5" spans="1:256" ht="15">
      <c r="A5" t="e">
        <f>AND(#REF!,"AAAAAH3r6gA=")</f>
        <v>#REF!</v>
      </c>
      <c r="B5" t="e">
        <f>AND(#REF!,"AAAAAH3r6gE=")</f>
        <v>#REF!</v>
      </c>
      <c r="C5" t="e">
        <f>IF(#REF!,"AAAAAH3r6gI=",0)</f>
        <v>#REF!</v>
      </c>
      <c r="D5" t="e">
        <f>AND(#REF!,"AAAAAH3r6gM=")</f>
        <v>#REF!</v>
      </c>
      <c r="E5" t="e">
        <f>AND(#REF!,"AAAAAH3r6gQ=")</f>
        <v>#REF!</v>
      </c>
      <c r="F5" t="e">
        <f>AND(#REF!,"AAAAAH3r6gU=")</f>
        <v>#REF!</v>
      </c>
      <c r="G5" t="e">
        <f>AND(#REF!,"AAAAAH3r6gY=")</f>
        <v>#REF!</v>
      </c>
      <c r="H5" t="e">
        <f>IF(#REF!,"AAAAAH3r6gc=",0)</f>
        <v>#REF!</v>
      </c>
      <c r="I5" t="e">
        <f>AND(#REF!,"AAAAAH3r6gg=")</f>
        <v>#REF!</v>
      </c>
      <c r="J5" t="e">
        <f>AND(#REF!,"AAAAAH3r6gk=")</f>
        <v>#REF!</v>
      </c>
      <c r="K5" t="e">
        <f>AND(#REF!,"AAAAAH3r6go=")</f>
        <v>#REF!</v>
      </c>
      <c r="L5" t="e">
        <f>AND(#REF!,"AAAAAH3r6gs=")</f>
        <v>#REF!</v>
      </c>
      <c r="M5" t="e">
        <f>IF(#REF!,"AAAAAH3r6gw=",0)</f>
        <v>#REF!</v>
      </c>
      <c r="N5" t="e">
        <f>AND(#REF!,"AAAAAH3r6g0=")</f>
        <v>#REF!</v>
      </c>
      <c r="O5" t="e">
        <f>AND(#REF!,"AAAAAH3r6g4=")</f>
        <v>#REF!</v>
      </c>
      <c r="P5" t="e">
        <f>AND(#REF!,"AAAAAH3r6g8=")</f>
        <v>#REF!</v>
      </c>
      <c r="Q5" t="e">
        <f>AND(#REF!,"AAAAAH3r6hA=")</f>
        <v>#REF!</v>
      </c>
      <c r="R5" t="e">
        <f>IF(#REF!,"AAAAAH3r6hE=",0)</f>
        <v>#REF!</v>
      </c>
      <c r="S5" t="e">
        <f>AND(#REF!,"AAAAAH3r6hI=")</f>
        <v>#REF!</v>
      </c>
      <c r="T5" t="e">
        <f>AND(#REF!,"AAAAAH3r6hM=")</f>
        <v>#REF!</v>
      </c>
      <c r="U5" t="e">
        <f>AND(#REF!,"AAAAAH3r6hQ=")</f>
        <v>#REF!</v>
      </c>
      <c r="V5" t="e">
        <f>AND(#REF!,"AAAAAH3r6hU=")</f>
        <v>#REF!</v>
      </c>
      <c r="W5" t="e">
        <f>IF(#REF!,"AAAAAH3r6hY=",0)</f>
        <v>#REF!</v>
      </c>
      <c r="X5" t="e">
        <f>AND(#REF!,"AAAAAH3r6hc=")</f>
        <v>#REF!</v>
      </c>
      <c r="Y5" t="e">
        <f>AND(#REF!,"AAAAAH3r6hg=")</f>
        <v>#REF!</v>
      </c>
      <c r="Z5" t="e">
        <f>AND(#REF!,"AAAAAH3r6hk=")</f>
        <v>#REF!</v>
      </c>
      <c r="AA5" t="e">
        <f>AND(#REF!,"AAAAAH3r6ho=")</f>
        <v>#REF!</v>
      </c>
      <c r="AB5" t="e">
        <f>IF(#REF!,"AAAAAH3r6hs=",0)</f>
        <v>#REF!</v>
      </c>
      <c r="AC5" t="e">
        <f>AND(#REF!,"AAAAAH3r6hw=")</f>
        <v>#REF!</v>
      </c>
      <c r="AD5" t="e">
        <f>AND(#REF!,"AAAAAH3r6h0=")</f>
        <v>#REF!</v>
      </c>
      <c r="AE5" t="e">
        <f>AND(#REF!,"AAAAAH3r6h4=")</f>
        <v>#REF!</v>
      </c>
      <c r="AF5" t="e">
        <f>AND(#REF!,"AAAAAH3r6h8=")</f>
        <v>#REF!</v>
      </c>
      <c r="AG5" t="e">
        <f>IF(#REF!,"AAAAAH3r6iA=",0)</f>
        <v>#REF!</v>
      </c>
      <c r="AH5" t="e">
        <f>AND(#REF!,"AAAAAH3r6iE=")</f>
        <v>#REF!</v>
      </c>
      <c r="AI5" t="e">
        <f>AND(#REF!,"AAAAAH3r6iI=")</f>
        <v>#REF!</v>
      </c>
      <c r="AJ5" t="e">
        <f>AND(#REF!,"AAAAAH3r6iM=")</f>
        <v>#REF!</v>
      </c>
      <c r="AK5" t="e">
        <f>AND(#REF!,"AAAAAH3r6iQ=")</f>
        <v>#REF!</v>
      </c>
      <c r="AL5" t="e">
        <f>IF(#REF!,"AAAAAH3r6iU=",0)</f>
        <v>#REF!</v>
      </c>
      <c r="AM5" t="e">
        <f>AND(#REF!,"AAAAAH3r6iY=")</f>
        <v>#REF!</v>
      </c>
      <c r="AN5" t="e">
        <f>AND(#REF!,"AAAAAH3r6ic=")</f>
        <v>#REF!</v>
      </c>
      <c r="AO5" t="e">
        <f>AND(#REF!,"AAAAAH3r6ig=")</f>
        <v>#REF!</v>
      </c>
      <c r="AP5" t="e">
        <f>AND(#REF!,"AAAAAH3r6ik=")</f>
        <v>#REF!</v>
      </c>
      <c r="AQ5" t="e">
        <f>IF(#REF!,"AAAAAH3r6io=",0)</f>
        <v>#REF!</v>
      </c>
      <c r="AR5" t="e">
        <f>AND(#REF!,"AAAAAH3r6is=")</f>
        <v>#REF!</v>
      </c>
      <c r="AS5" t="e">
        <f>AND(#REF!,"AAAAAH3r6iw=")</f>
        <v>#REF!</v>
      </c>
      <c r="AT5" t="e">
        <f>AND(#REF!,"AAAAAH3r6i0=")</f>
        <v>#REF!</v>
      </c>
      <c r="AU5" t="e">
        <f>AND(#REF!,"AAAAAH3r6i4=")</f>
        <v>#REF!</v>
      </c>
      <c r="AV5" t="e">
        <f>IF(#REF!,"AAAAAH3r6i8=",0)</f>
        <v>#REF!</v>
      </c>
      <c r="AW5" t="e">
        <f>AND(#REF!,"AAAAAH3r6jA=")</f>
        <v>#REF!</v>
      </c>
      <c r="AX5" t="e">
        <f>AND(#REF!,"AAAAAH3r6jE=")</f>
        <v>#REF!</v>
      </c>
      <c r="AY5" t="e">
        <f>AND(#REF!,"AAAAAH3r6jI=")</f>
        <v>#REF!</v>
      </c>
      <c r="AZ5" t="e">
        <f>AND(#REF!,"AAAAAH3r6jM=")</f>
        <v>#REF!</v>
      </c>
      <c r="BA5" t="e">
        <f>IF(#REF!,"AAAAAH3r6jQ=",0)</f>
        <v>#REF!</v>
      </c>
      <c r="BB5" t="e">
        <f>AND(#REF!,"AAAAAH3r6jU=")</f>
        <v>#REF!</v>
      </c>
      <c r="BC5" t="e">
        <f>AND(#REF!,"AAAAAH3r6jY=")</f>
        <v>#REF!</v>
      </c>
      <c r="BD5" t="e">
        <f>AND(#REF!,"AAAAAH3r6jc=")</f>
        <v>#REF!</v>
      </c>
      <c r="BE5" t="e">
        <f>AND(#REF!,"AAAAAH3r6jg=")</f>
        <v>#REF!</v>
      </c>
      <c r="BF5" t="e">
        <f>IF(#REF!,"AAAAAH3r6jk=",0)</f>
        <v>#REF!</v>
      </c>
      <c r="BG5" t="e">
        <f>AND(#REF!,"AAAAAH3r6jo=")</f>
        <v>#REF!</v>
      </c>
      <c r="BH5" t="e">
        <f>AND(#REF!,"AAAAAH3r6js=")</f>
        <v>#REF!</v>
      </c>
      <c r="BI5" t="e">
        <f>AND(#REF!,"AAAAAH3r6jw=")</f>
        <v>#REF!</v>
      </c>
      <c r="BJ5" t="e">
        <f>AND(#REF!,"AAAAAH3r6j0=")</f>
        <v>#REF!</v>
      </c>
      <c r="BK5" t="e">
        <f>IF(#REF!,"AAAAAH3r6j4=",0)</f>
        <v>#REF!</v>
      </c>
      <c r="BL5" t="e">
        <f>AND(#REF!,"AAAAAH3r6j8=")</f>
        <v>#REF!</v>
      </c>
      <c r="BM5" t="e">
        <f>AND(#REF!,"AAAAAH3r6kA=")</f>
        <v>#REF!</v>
      </c>
      <c r="BN5" t="e">
        <f>AND(#REF!,"AAAAAH3r6kE=")</f>
        <v>#REF!</v>
      </c>
      <c r="BO5" t="e">
        <f>AND(#REF!,"AAAAAH3r6kI=")</f>
        <v>#REF!</v>
      </c>
      <c r="BP5" t="e">
        <f>IF(#REF!,"AAAAAH3r6kM=",0)</f>
        <v>#REF!</v>
      </c>
      <c r="BQ5" t="e">
        <f>AND(#REF!,"AAAAAH3r6kQ=")</f>
        <v>#REF!</v>
      </c>
      <c r="BR5" t="e">
        <f>AND(#REF!,"AAAAAH3r6kU=")</f>
        <v>#REF!</v>
      </c>
      <c r="BS5" t="e">
        <f>AND(#REF!,"AAAAAH3r6kY=")</f>
        <v>#REF!</v>
      </c>
      <c r="BT5" t="e">
        <f>AND(#REF!,"AAAAAH3r6kc=")</f>
        <v>#REF!</v>
      </c>
      <c r="BU5" t="e">
        <f>IF(#REF!,"AAAAAH3r6kg=",0)</f>
        <v>#REF!</v>
      </c>
      <c r="BV5" t="e">
        <f>AND(#REF!,"AAAAAH3r6kk=")</f>
        <v>#REF!</v>
      </c>
      <c r="BW5" t="e">
        <f>AND(#REF!,"AAAAAH3r6ko=")</f>
        <v>#REF!</v>
      </c>
      <c r="BX5" t="e">
        <f>AND(#REF!,"AAAAAH3r6ks=")</f>
        <v>#REF!</v>
      </c>
      <c r="BY5" t="e">
        <f>AND(#REF!,"AAAAAH3r6kw=")</f>
        <v>#REF!</v>
      </c>
      <c r="BZ5" t="e">
        <f>IF(#REF!,"AAAAAH3r6k0=",0)</f>
        <v>#REF!</v>
      </c>
      <c r="CA5" t="e">
        <f>AND(#REF!,"AAAAAH3r6k4=")</f>
        <v>#REF!</v>
      </c>
      <c r="CB5" t="e">
        <f>AND(#REF!,"AAAAAH3r6k8=")</f>
        <v>#REF!</v>
      </c>
      <c r="CC5" t="e">
        <f>AND(#REF!,"AAAAAH3r6lA=")</f>
        <v>#REF!</v>
      </c>
      <c r="CD5" t="e">
        <f>AND(#REF!,"AAAAAH3r6lE=")</f>
        <v>#REF!</v>
      </c>
      <c r="CE5" t="e">
        <f>IF(#REF!,"AAAAAH3r6lI=",0)</f>
        <v>#REF!</v>
      </c>
      <c r="CF5" t="e">
        <f>AND(#REF!,"AAAAAH3r6lM=")</f>
        <v>#REF!</v>
      </c>
      <c r="CG5" t="e">
        <f>AND(#REF!,"AAAAAH3r6lQ=")</f>
        <v>#REF!</v>
      </c>
      <c r="CH5" t="e">
        <f>AND(#REF!,"AAAAAH3r6lU=")</f>
        <v>#REF!</v>
      </c>
      <c r="CI5" t="e">
        <f>AND(#REF!,"AAAAAH3r6lY=")</f>
        <v>#REF!</v>
      </c>
      <c r="CJ5" t="e">
        <f>IF(#REF!,"AAAAAH3r6lc=",0)</f>
        <v>#REF!</v>
      </c>
      <c r="CK5" t="e">
        <f>AND(#REF!,"AAAAAH3r6lg=")</f>
        <v>#REF!</v>
      </c>
      <c r="CL5" t="e">
        <f>AND(#REF!,"AAAAAH3r6lk=")</f>
        <v>#REF!</v>
      </c>
      <c r="CM5" t="e">
        <f>AND(#REF!,"AAAAAH3r6lo=")</f>
        <v>#REF!</v>
      </c>
      <c r="CN5" t="e">
        <f>AND(#REF!,"AAAAAH3r6ls=")</f>
        <v>#REF!</v>
      </c>
      <c r="CO5" t="e">
        <f>IF(#REF!,"AAAAAH3r6lw=",0)</f>
        <v>#REF!</v>
      </c>
      <c r="CP5" t="e">
        <f>AND(#REF!,"AAAAAH3r6l0=")</f>
        <v>#REF!</v>
      </c>
      <c r="CQ5" t="e">
        <f>AND(#REF!,"AAAAAH3r6l4=")</f>
        <v>#REF!</v>
      </c>
      <c r="CR5" t="e">
        <f>AND(#REF!,"AAAAAH3r6l8=")</f>
        <v>#REF!</v>
      </c>
      <c r="CS5" t="e">
        <f>AND(#REF!,"AAAAAH3r6mA=")</f>
        <v>#REF!</v>
      </c>
      <c r="CT5" t="e">
        <f>IF(#REF!,"AAAAAH3r6mE=",0)</f>
        <v>#REF!</v>
      </c>
      <c r="CU5" t="e">
        <f>AND(#REF!,"AAAAAH3r6mI=")</f>
        <v>#REF!</v>
      </c>
      <c r="CV5" t="e">
        <f>AND(#REF!,"AAAAAH3r6mM=")</f>
        <v>#REF!</v>
      </c>
      <c r="CW5" t="e">
        <f>AND(#REF!,"AAAAAH3r6mQ=")</f>
        <v>#REF!</v>
      </c>
      <c r="CX5" t="e">
        <f>AND(#REF!,"AAAAAH3r6mU=")</f>
        <v>#REF!</v>
      </c>
      <c r="CY5" t="e">
        <f>IF(#REF!,"AAAAAH3r6mY=",0)</f>
        <v>#REF!</v>
      </c>
      <c r="CZ5" t="e">
        <f>AND(#REF!,"AAAAAH3r6mc=")</f>
        <v>#REF!</v>
      </c>
      <c r="DA5" t="e">
        <f>AND(#REF!,"AAAAAH3r6mg=")</f>
        <v>#REF!</v>
      </c>
      <c r="DB5" t="e">
        <f>AND(#REF!,"AAAAAH3r6mk=")</f>
        <v>#REF!</v>
      </c>
      <c r="DC5" t="e">
        <f>AND(#REF!,"AAAAAH3r6mo=")</f>
        <v>#REF!</v>
      </c>
      <c r="DD5" t="e">
        <f>IF(#REF!,"AAAAAH3r6ms=",0)</f>
        <v>#REF!</v>
      </c>
      <c r="DE5" t="e">
        <f>AND(#REF!,"AAAAAH3r6mw=")</f>
        <v>#REF!</v>
      </c>
      <c r="DF5" t="e">
        <f>AND(#REF!,"AAAAAH3r6m0=")</f>
        <v>#REF!</v>
      </c>
      <c r="DG5" t="e">
        <f>AND(#REF!,"AAAAAH3r6m4=")</f>
        <v>#REF!</v>
      </c>
      <c r="DH5" t="e">
        <f>AND(#REF!,"AAAAAH3r6m8=")</f>
        <v>#REF!</v>
      </c>
      <c r="DI5" t="e">
        <f>IF(#REF!,"AAAAAH3r6nA=",0)</f>
        <v>#REF!</v>
      </c>
      <c r="DJ5" t="e">
        <f>AND(#REF!,"AAAAAH3r6nE=")</f>
        <v>#REF!</v>
      </c>
      <c r="DK5" t="e">
        <f>AND(#REF!,"AAAAAH3r6nI=")</f>
        <v>#REF!</v>
      </c>
      <c r="DL5" t="e">
        <f>AND(#REF!,"AAAAAH3r6nM=")</f>
        <v>#REF!</v>
      </c>
      <c r="DM5" t="e">
        <f>AND(#REF!,"AAAAAH3r6nQ=")</f>
        <v>#REF!</v>
      </c>
      <c r="DN5" t="e">
        <f>IF(#REF!,"AAAAAH3r6nU=",0)</f>
        <v>#REF!</v>
      </c>
      <c r="DO5" t="e">
        <f>AND(#REF!,"AAAAAH3r6nY=")</f>
        <v>#REF!</v>
      </c>
      <c r="DP5" t="e">
        <f>AND(#REF!,"AAAAAH3r6nc=")</f>
        <v>#REF!</v>
      </c>
      <c r="DQ5" t="e">
        <f>AND(#REF!,"AAAAAH3r6ng=")</f>
        <v>#REF!</v>
      </c>
      <c r="DR5" t="e">
        <f>AND(#REF!,"AAAAAH3r6nk=")</f>
        <v>#REF!</v>
      </c>
      <c r="DS5" t="e">
        <f>IF(#REF!,"AAAAAH3r6no=",0)</f>
        <v>#REF!</v>
      </c>
      <c r="DT5" t="e">
        <f>AND(#REF!,"AAAAAH3r6ns=")</f>
        <v>#REF!</v>
      </c>
      <c r="DU5" t="e">
        <f>AND(#REF!,"AAAAAH3r6nw=")</f>
        <v>#REF!</v>
      </c>
      <c r="DV5" t="e">
        <f>AND(#REF!,"AAAAAH3r6n0=")</f>
        <v>#REF!</v>
      </c>
      <c r="DW5" t="e">
        <f>AND(#REF!,"AAAAAH3r6n4=")</f>
        <v>#REF!</v>
      </c>
      <c r="DX5" t="e">
        <f>IF(#REF!,"AAAAAH3r6n8=",0)</f>
        <v>#REF!</v>
      </c>
      <c r="DY5" t="e">
        <f>AND(#REF!,"AAAAAH3r6oA=")</f>
        <v>#REF!</v>
      </c>
      <c r="DZ5" t="e">
        <f>AND(#REF!,"AAAAAH3r6oE=")</f>
        <v>#REF!</v>
      </c>
      <c r="EA5" t="e">
        <f>AND(#REF!,"AAAAAH3r6oI=")</f>
        <v>#REF!</v>
      </c>
      <c r="EB5" t="e">
        <f>AND(#REF!,"AAAAAH3r6oM=")</f>
        <v>#REF!</v>
      </c>
      <c r="EC5" t="e">
        <f>IF(#REF!,"AAAAAH3r6oQ=",0)</f>
        <v>#REF!</v>
      </c>
      <c r="ED5" t="e">
        <f>AND(#REF!,"AAAAAH3r6oU=")</f>
        <v>#REF!</v>
      </c>
      <c r="EE5" t="e">
        <f>AND(#REF!,"AAAAAH3r6oY=")</f>
        <v>#REF!</v>
      </c>
      <c r="EF5" t="e">
        <f>AND(#REF!,"AAAAAH3r6oc=")</f>
        <v>#REF!</v>
      </c>
      <c r="EG5" t="e">
        <f>AND(#REF!,"AAAAAH3r6og=")</f>
        <v>#REF!</v>
      </c>
      <c r="EH5" t="e">
        <f>IF(#REF!,"AAAAAH3r6ok=",0)</f>
        <v>#REF!</v>
      </c>
      <c r="EI5" t="e">
        <f>AND(#REF!,"AAAAAH3r6oo=")</f>
        <v>#REF!</v>
      </c>
      <c r="EJ5" t="e">
        <f>AND(#REF!,"AAAAAH3r6os=")</f>
        <v>#REF!</v>
      </c>
      <c r="EK5" t="e">
        <f>AND(#REF!,"AAAAAH3r6ow=")</f>
        <v>#REF!</v>
      </c>
      <c r="EL5" t="e">
        <f>AND(#REF!,"AAAAAH3r6o0=")</f>
        <v>#REF!</v>
      </c>
      <c r="EM5" t="e">
        <f>IF(#REF!,"AAAAAH3r6o4=",0)</f>
        <v>#REF!</v>
      </c>
      <c r="EN5" t="e">
        <f>AND(#REF!,"AAAAAH3r6o8=")</f>
        <v>#REF!</v>
      </c>
      <c r="EO5" t="e">
        <f>AND(#REF!,"AAAAAH3r6pA=")</f>
        <v>#REF!</v>
      </c>
      <c r="EP5" t="e">
        <f>AND(#REF!,"AAAAAH3r6pE=")</f>
        <v>#REF!</v>
      </c>
      <c r="EQ5" t="e">
        <f>AND(#REF!,"AAAAAH3r6pI=")</f>
        <v>#REF!</v>
      </c>
      <c r="ER5" t="e">
        <f>IF(#REF!,"AAAAAH3r6pM=",0)</f>
        <v>#REF!</v>
      </c>
      <c r="ES5" t="e">
        <f>AND(#REF!,"AAAAAH3r6pQ=")</f>
        <v>#REF!</v>
      </c>
      <c r="ET5" t="e">
        <f>AND(#REF!,"AAAAAH3r6pU=")</f>
        <v>#REF!</v>
      </c>
      <c r="EU5" t="e">
        <f>AND(#REF!,"AAAAAH3r6pY=")</f>
        <v>#REF!</v>
      </c>
      <c r="EV5" t="e">
        <f>AND(#REF!,"AAAAAH3r6pc=")</f>
        <v>#REF!</v>
      </c>
      <c r="EW5" t="e">
        <f>IF(#REF!,"AAAAAH3r6pg=",0)</f>
        <v>#REF!</v>
      </c>
      <c r="EX5" t="e">
        <f>AND(#REF!,"AAAAAH3r6pk=")</f>
        <v>#REF!</v>
      </c>
      <c r="EY5" t="e">
        <f>AND(#REF!,"AAAAAH3r6po=")</f>
        <v>#REF!</v>
      </c>
      <c r="EZ5" t="e">
        <f>AND(#REF!,"AAAAAH3r6ps=")</f>
        <v>#REF!</v>
      </c>
      <c r="FA5" t="e">
        <f>AND(#REF!,"AAAAAH3r6pw=")</f>
        <v>#REF!</v>
      </c>
      <c r="FB5" t="e">
        <f>IF(#REF!,"AAAAAH3r6p0=",0)</f>
        <v>#REF!</v>
      </c>
      <c r="FC5" t="e">
        <f>AND(#REF!,"AAAAAH3r6p4=")</f>
        <v>#REF!</v>
      </c>
      <c r="FD5" t="e">
        <f>AND(#REF!,"AAAAAH3r6p8=")</f>
        <v>#REF!</v>
      </c>
      <c r="FE5" t="e">
        <f>AND(#REF!,"AAAAAH3r6qA=")</f>
        <v>#REF!</v>
      </c>
      <c r="FF5" t="e">
        <f>AND(#REF!,"AAAAAH3r6qE=")</f>
        <v>#REF!</v>
      </c>
      <c r="FG5" t="e">
        <f>IF(#REF!,"AAAAAH3r6qI=",0)</f>
        <v>#REF!</v>
      </c>
      <c r="FH5" t="e">
        <f>AND(#REF!,"AAAAAH3r6qM=")</f>
        <v>#REF!</v>
      </c>
      <c r="FI5" t="e">
        <f>AND(#REF!,"AAAAAH3r6qQ=")</f>
        <v>#REF!</v>
      </c>
      <c r="FJ5" t="e">
        <f>AND(#REF!,"AAAAAH3r6qU=")</f>
        <v>#REF!</v>
      </c>
      <c r="FK5" t="e">
        <f>AND(#REF!,"AAAAAH3r6qY=")</f>
        <v>#REF!</v>
      </c>
      <c r="FL5" t="e">
        <f>IF(#REF!,"AAAAAH3r6qc=",0)</f>
        <v>#REF!</v>
      </c>
      <c r="FM5" t="e">
        <f>AND(#REF!,"AAAAAH3r6qg=")</f>
        <v>#REF!</v>
      </c>
      <c r="FN5" t="e">
        <f>AND(#REF!,"AAAAAH3r6qk=")</f>
        <v>#REF!</v>
      </c>
      <c r="FO5" t="e">
        <f>AND(#REF!,"AAAAAH3r6qo=")</f>
        <v>#REF!</v>
      </c>
      <c r="FP5" t="e">
        <f>AND(#REF!,"AAAAAH3r6qs=")</f>
        <v>#REF!</v>
      </c>
      <c r="FQ5" t="e">
        <f>IF(#REF!,"AAAAAH3r6qw=",0)</f>
        <v>#REF!</v>
      </c>
      <c r="FR5" t="e">
        <f>AND(#REF!,"AAAAAH3r6q0=")</f>
        <v>#REF!</v>
      </c>
      <c r="FS5" t="e">
        <f>AND(#REF!,"AAAAAH3r6q4=")</f>
        <v>#REF!</v>
      </c>
      <c r="FT5" t="e">
        <f>AND(#REF!,"AAAAAH3r6q8=")</f>
        <v>#REF!</v>
      </c>
      <c r="FU5" t="e">
        <f>AND(#REF!,"AAAAAH3r6rA=")</f>
        <v>#REF!</v>
      </c>
      <c r="FV5" t="e">
        <f>IF(#REF!,"AAAAAH3r6rE=",0)</f>
        <v>#REF!</v>
      </c>
      <c r="FW5" t="e">
        <f>AND(#REF!,"AAAAAH3r6rI=")</f>
        <v>#REF!</v>
      </c>
      <c r="FX5" t="e">
        <f>AND(#REF!,"AAAAAH3r6rM=")</f>
        <v>#REF!</v>
      </c>
      <c r="FY5" t="e">
        <f>AND(#REF!,"AAAAAH3r6rQ=")</f>
        <v>#REF!</v>
      </c>
      <c r="FZ5" t="e">
        <f>AND(#REF!,"AAAAAH3r6rU=")</f>
        <v>#REF!</v>
      </c>
      <c r="GA5" t="e">
        <f>IF(#REF!,"AAAAAH3r6rY=",0)</f>
        <v>#REF!</v>
      </c>
      <c r="GB5" t="e">
        <f>AND(#REF!,"AAAAAH3r6rc=")</f>
        <v>#REF!</v>
      </c>
      <c r="GC5" t="e">
        <f>AND(#REF!,"AAAAAH3r6rg=")</f>
        <v>#REF!</v>
      </c>
      <c r="GD5" t="e">
        <f>AND(#REF!,"AAAAAH3r6rk=")</f>
        <v>#REF!</v>
      </c>
      <c r="GE5" t="e">
        <f>AND(#REF!,"AAAAAH3r6ro=")</f>
        <v>#REF!</v>
      </c>
      <c r="GF5" t="e">
        <f>IF(#REF!,"AAAAAH3r6rs=",0)</f>
        <v>#REF!</v>
      </c>
      <c r="GG5" t="e">
        <f>AND(#REF!,"AAAAAH3r6rw=")</f>
        <v>#REF!</v>
      </c>
      <c r="GH5" t="e">
        <f>AND(#REF!,"AAAAAH3r6r0=")</f>
        <v>#REF!</v>
      </c>
      <c r="GI5" t="e">
        <f>AND(#REF!,"AAAAAH3r6r4=")</f>
        <v>#REF!</v>
      </c>
      <c r="GJ5" t="e">
        <f>AND(#REF!,"AAAAAH3r6r8=")</f>
        <v>#REF!</v>
      </c>
      <c r="GK5" t="e">
        <f>IF(#REF!,"AAAAAH3r6sA=",0)</f>
        <v>#REF!</v>
      </c>
      <c r="GL5" t="e">
        <f>AND(#REF!,"AAAAAH3r6sE=")</f>
        <v>#REF!</v>
      </c>
      <c r="GM5" t="e">
        <f>AND(#REF!,"AAAAAH3r6sI=")</f>
        <v>#REF!</v>
      </c>
      <c r="GN5" t="e">
        <f>AND(#REF!,"AAAAAH3r6sM=")</f>
        <v>#REF!</v>
      </c>
      <c r="GO5" t="e">
        <f>AND(#REF!,"AAAAAH3r6sQ=")</f>
        <v>#REF!</v>
      </c>
      <c r="GP5" t="e">
        <f>IF(#REF!,"AAAAAH3r6sU=",0)</f>
        <v>#REF!</v>
      </c>
      <c r="GQ5" t="e">
        <f>AND(#REF!,"AAAAAH3r6sY=")</f>
        <v>#REF!</v>
      </c>
      <c r="GR5" t="e">
        <f>AND(#REF!,"AAAAAH3r6sc=")</f>
        <v>#REF!</v>
      </c>
      <c r="GS5" t="e">
        <f>AND(#REF!,"AAAAAH3r6sg=")</f>
        <v>#REF!</v>
      </c>
      <c r="GT5" t="e">
        <f>AND(#REF!,"AAAAAH3r6sk=")</f>
        <v>#REF!</v>
      </c>
      <c r="GU5" t="e">
        <f>IF(#REF!,"AAAAAH3r6so=",0)</f>
        <v>#REF!</v>
      </c>
      <c r="GV5" t="e">
        <f>AND(#REF!,"AAAAAH3r6ss=")</f>
        <v>#REF!</v>
      </c>
      <c r="GW5" t="e">
        <f>AND(#REF!,"AAAAAH3r6sw=")</f>
        <v>#REF!</v>
      </c>
      <c r="GX5" t="e">
        <f>AND(#REF!,"AAAAAH3r6s0=")</f>
        <v>#REF!</v>
      </c>
      <c r="GY5" t="e">
        <f>AND(#REF!,"AAAAAH3r6s4=")</f>
        <v>#REF!</v>
      </c>
      <c r="GZ5" t="e">
        <f>IF(#REF!,"AAAAAH3r6s8=",0)</f>
        <v>#REF!</v>
      </c>
      <c r="HA5" t="e">
        <f>AND(#REF!,"AAAAAH3r6tA=")</f>
        <v>#REF!</v>
      </c>
      <c r="HB5" t="e">
        <f>AND(#REF!,"AAAAAH3r6tE=")</f>
        <v>#REF!</v>
      </c>
      <c r="HC5" t="e">
        <f>AND(#REF!,"AAAAAH3r6tI=")</f>
        <v>#REF!</v>
      </c>
      <c r="HD5" t="e">
        <f>AND(#REF!,"AAAAAH3r6tM=")</f>
        <v>#REF!</v>
      </c>
      <c r="HE5" t="e">
        <f>IF(#REF!,"AAAAAH3r6tQ=",0)</f>
        <v>#REF!</v>
      </c>
      <c r="HF5" t="e">
        <f>AND(#REF!,"AAAAAH3r6tU=")</f>
        <v>#REF!</v>
      </c>
      <c r="HG5" t="e">
        <f>AND(#REF!,"AAAAAH3r6tY=")</f>
        <v>#REF!</v>
      </c>
      <c r="HH5" t="e">
        <f>AND(#REF!,"AAAAAH3r6tc=")</f>
        <v>#REF!</v>
      </c>
      <c r="HI5" t="e">
        <f>AND(#REF!,"AAAAAH3r6tg=")</f>
        <v>#REF!</v>
      </c>
      <c r="HJ5" t="e">
        <f>IF(#REF!,"AAAAAH3r6tk=",0)</f>
        <v>#REF!</v>
      </c>
      <c r="HK5" t="e">
        <f>AND(#REF!,"AAAAAH3r6to=")</f>
        <v>#REF!</v>
      </c>
      <c r="HL5" t="e">
        <f>AND(#REF!,"AAAAAH3r6ts=")</f>
        <v>#REF!</v>
      </c>
      <c r="HM5" t="e">
        <f>AND(#REF!,"AAAAAH3r6tw=")</f>
        <v>#REF!</v>
      </c>
      <c r="HN5" t="e">
        <f>AND(#REF!,"AAAAAH3r6t0=")</f>
        <v>#REF!</v>
      </c>
      <c r="HO5" t="e">
        <f>IF(#REF!,"AAAAAH3r6t4=",0)</f>
        <v>#REF!</v>
      </c>
      <c r="HP5" t="e">
        <f>AND(#REF!,"AAAAAH3r6t8=")</f>
        <v>#REF!</v>
      </c>
      <c r="HQ5" t="e">
        <f>AND(#REF!,"AAAAAH3r6uA=")</f>
        <v>#REF!</v>
      </c>
      <c r="HR5" t="e">
        <f>AND(#REF!,"AAAAAH3r6uE=")</f>
        <v>#REF!</v>
      </c>
      <c r="HS5" t="e">
        <f>AND(#REF!,"AAAAAH3r6uI=")</f>
        <v>#REF!</v>
      </c>
      <c r="HT5" t="e">
        <f>IF(#REF!,"AAAAAH3r6uM=",0)</f>
        <v>#REF!</v>
      </c>
      <c r="HU5" t="e">
        <f>AND(#REF!,"AAAAAH3r6uQ=")</f>
        <v>#REF!</v>
      </c>
      <c r="HV5" t="e">
        <f>AND(#REF!,"AAAAAH3r6uU=")</f>
        <v>#REF!</v>
      </c>
      <c r="HW5" t="e">
        <f>AND(#REF!,"AAAAAH3r6uY=")</f>
        <v>#REF!</v>
      </c>
      <c r="HX5" t="e">
        <f>AND(#REF!,"AAAAAH3r6uc=")</f>
        <v>#REF!</v>
      </c>
      <c r="HY5" t="e">
        <f>IF(#REF!,"AAAAAH3r6ug=",0)</f>
        <v>#REF!</v>
      </c>
      <c r="HZ5" t="e">
        <f>AND(#REF!,"AAAAAH3r6uk=")</f>
        <v>#REF!</v>
      </c>
      <c r="IA5" t="e">
        <f>AND(#REF!,"AAAAAH3r6uo=")</f>
        <v>#REF!</v>
      </c>
      <c r="IB5" t="e">
        <f>AND(#REF!,"AAAAAH3r6us=")</f>
        <v>#REF!</v>
      </c>
      <c r="IC5" t="e">
        <f>AND(#REF!,"AAAAAH3r6uw=")</f>
        <v>#REF!</v>
      </c>
      <c r="ID5" t="e">
        <f>IF(#REF!,"AAAAAH3r6u0=",0)</f>
        <v>#REF!</v>
      </c>
      <c r="IE5" t="e">
        <f>AND(#REF!,"AAAAAH3r6u4=")</f>
        <v>#REF!</v>
      </c>
      <c r="IF5" t="e">
        <f>AND(#REF!,"AAAAAH3r6u8=")</f>
        <v>#REF!</v>
      </c>
      <c r="IG5" t="e">
        <f>AND(#REF!,"AAAAAH3r6vA=")</f>
        <v>#REF!</v>
      </c>
      <c r="IH5" t="e">
        <f>AND(#REF!,"AAAAAH3r6vE=")</f>
        <v>#REF!</v>
      </c>
      <c r="II5" t="e">
        <f>IF(#REF!,"AAAAAH3r6vI=",0)</f>
        <v>#REF!</v>
      </c>
      <c r="IJ5" t="e">
        <f>AND(#REF!,"AAAAAH3r6vM=")</f>
        <v>#REF!</v>
      </c>
      <c r="IK5" t="e">
        <f>AND(#REF!,"AAAAAH3r6vQ=")</f>
        <v>#REF!</v>
      </c>
      <c r="IL5" t="e">
        <f>AND(#REF!,"AAAAAH3r6vU=")</f>
        <v>#REF!</v>
      </c>
      <c r="IM5" t="e">
        <f>AND(#REF!,"AAAAAH3r6vY=")</f>
        <v>#REF!</v>
      </c>
      <c r="IN5" t="e">
        <f>IF(#REF!,"AAAAAH3r6vc=",0)</f>
        <v>#REF!</v>
      </c>
      <c r="IO5" t="e">
        <f>AND(#REF!,"AAAAAH3r6vg=")</f>
        <v>#REF!</v>
      </c>
      <c r="IP5" t="e">
        <f>AND(#REF!,"AAAAAH3r6vk=")</f>
        <v>#REF!</v>
      </c>
      <c r="IQ5" t="e">
        <f>AND(#REF!,"AAAAAH3r6vo=")</f>
        <v>#REF!</v>
      </c>
      <c r="IR5" t="e">
        <f>AND(#REF!,"AAAAAH3r6vs=")</f>
        <v>#REF!</v>
      </c>
      <c r="IS5" t="e">
        <f>IF(#REF!,"AAAAAH3r6vw=",0)</f>
        <v>#REF!</v>
      </c>
      <c r="IT5" t="e">
        <f>AND(#REF!,"AAAAAH3r6v0=")</f>
        <v>#REF!</v>
      </c>
      <c r="IU5" t="e">
        <f>AND(#REF!,"AAAAAH3r6v4=")</f>
        <v>#REF!</v>
      </c>
      <c r="IV5" t="e">
        <f>AND(#REF!,"AAAAAH3r6v8=")</f>
        <v>#REF!</v>
      </c>
    </row>
    <row r="6" spans="1:256" ht="15">
      <c r="A6" t="e">
        <f>AND(#REF!,"AAAAAHlfjQA=")</f>
        <v>#REF!</v>
      </c>
      <c r="B6" t="e">
        <f>IF(#REF!,"AAAAAHlfjQE=",0)</f>
        <v>#REF!</v>
      </c>
      <c r="C6" t="e">
        <f>AND(#REF!,"AAAAAHlfjQI=")</f>
        <v>#REF!</v>
      </c>
      <c r="D6" t="e">
        <f>AND(#REF!,"AAAAAHlfjQM=")</f>
        <v>#REF!</v>
      </c>
      <c r="E6" t="e">
        <f>AND(#REF!,"AAAAAHlfjQQ=")</f>
        <v>#REF!</v>
      </c>
      <c r="F6" t="e">
        <f>AND(#REF!,"AAAAAHlfjQU=")</f>
        <v>#REF!</v>
      </c>
      <c r="G6" t="e">
        <f>IF(#REF!,"AAAAAHlfjQY=",0)</f>
        <v>#REF!</v>
      </c>
      <c r="H6" t="e">
        <f>AND(#REF!,"AAAAAHlfjQc=")</f>
        <v>#REF!</v>
      </c>
      <c r="I6" t="e">
        <f>AND(#REF!,"AAAAAHlfjQg=")</f>
        <v>#REF!</v>
      </c>
      <c r="J6" t="e">
        <f>AND(#REF!,"AAAAAHlfjQk=")</f>
        <v>#REF!</v>
      </c>
      <c r="K6" t="e">
        <f>AND(#REF!,"AAAAAHlfjQo=")</f>
        <v>#REF!</v>
      </c>
      <c r="L6" t="e">
        <f>IF(#REF!,"AAAAAHlfjQs=",0)</f>
        <v>#REF!</v>
      </c>
      <c r="M6" t="e">
        <f>AND(#REF!,"AAAAAHlfjQw=")</f>
        <v>#REF!</v>
      </c>
      <c r="N6" t="e">
        <f>AND(#REF!,"AAAAAHlfjQ0=")</f>
        <v>#REF!</v>
      </c>
      <c r="O6" t="e">
        <f>AND(#REF!,"AAAAAHlfjQ4=")</f>
        <v>#REF!</v>
      </c>
      <c r="P6" t="e">
        <f>AND(#REF!,"AAAAAHlfjQ8=")</f>
        <v>#REF!</v>
      </c>
      <c r="Q6" t="e">
        <f>IF(#REF!,"AAAAAHlfjRA=",0)</f>
        <v>#REF!</v>
      </c>
      <c r="R6" t="e">
        <f>AND(#REF!,"AAAAAHlfjRE=")</f>
        <v>#REF!</v>
      </c>
      <c r="S6" t="e">
        <f>AND(#REF!,"AAAAAHlfjRI=")</f>
        <v>#REF!</v>
      </c>
      <c r="T6" t="e">
        <f>AND(#REF!,"AAAAAHlfjRM=")</f>
        <v>#REF!</v>
      </c>
      <c r="U6" t="e">
        <f>AND(#REF!,"AAAAAHlfjRQ=")</f>
        <v>#REF!</v>
      </c>
      <c r="V6" t="e">
        <f>IF(#REF!,"AAAAAHlfjRU=",0)</f>
        <v>#REF!</v>
      </c>
      <c r="W6" t="e">
        <f>AND(#REF!,"AAAAAHlfjRY=")</f>
        <v>#REF!</v>
      </c>
      <c r="X6" t="e">
        <f>AND(#REF!,"AAAAAHlfjRc=")</f>
        <v>#REF!</v>
      </c>
      <c r="Y6" t="e">
        <f>AND(#REF!,"AAAAAHlfjRg=")</f>
        <v>#REF!</v>
      </c>
      <c r="Z6" t="e">
        <f>AND(#REF!,"AAAAAHlfjRk=")</f>
        <v>#REF!</v>
      </c>
      <c r="AA6" t="e">
        <f>IF(#REF!,"AAAAAHlfjRo=",0)</f>
        <v>#REF!</v>
      </c>
      <c r="AB6" t="e">
        <f>AND(#REF!,"AAAAAHlfjRs=")</f>
        <v>#REF!</v>
      </c>
      <c r="AC6" t="e">
        <f>AND(#REF!,"AAAAAHlfjRw=")</f>
        <v>#REF!</v>
      </c>
      <c r="AD6" t="e">
        <f>AND(#REF!,"AAAAAHlfjR0=")</f>
        <v>#REF!</v>
      </c>
      <c r="AE6" t="e">
        <f>AND(#REF!,"AAAAAHlfjR4=")</f>
        <v>#REF!</v>
      </c>
      <c r="AF6" t="e">
        <f>IF(#REF!,"AAAAAHlfjR8=",0)</f>
        <v>#REF!</v>
      </c>
      <c r="AG6" t="e">
        <f>AND(#REF!,"AAAAAHlfjSA=")</f>
        <v>#REF!</v>
      </c>
      <c r="AH6" t="e">
        <f>AND(#REF!,"AAAAAHlfjSE=")</f>
        <v>#REF!</v>
      </c>
      <c r="AI6" t="e">
        <f>AND(#REF!,"AAAAAHlfjSI=")</f>
        <v>#REF!</v>
      </c>
      <c r="AJ6" t="e">
        <f>AND(#REF!,"AAAAAHlfjSM=")</f>
        <v>#REF!</v>
      </c>
      <c r="AK6" t="e">
        <f>IF(#REF!,"AAAAAHlfjSQ=",0)</f>
        <v>#REF!</v>
      </c>
      <c r="AL6" t="e">
        <f>AND(#REF!,"AAAAAHlfjSU=")</f>
        <v>#REF!</v>
      </c>
      <c r="AM6" t="e">
        <f>AND(#REF!,"AAAAAHlfjSY=")</f>
        <v>#REF!</v>
      </c>
      <c r="AN6" t="e">
        <f>AND(#REF!,"AAAAAHlfjSc=")</f>
        <v>#REF!</v>
      </c>
      <c r="AO6" t="e">
        <f>AND(#REF!,"AAAAAHlfjSg=")</f>
        <v>#REF!</v>
      </c>
      <c r="AP6" t="e">
        <f>IF(#REF!,"AAAAAHlfjSk=",0)</f>
        <v>#REF!</v>
      </c>
      <c r="AQ6" t="e">
        <f>AND(#REF!,"AAAAAHlfjSo=")</f>
        <v>#REF!</v>
      </c>
      <c r="AR6" t="e">
        <f>AND(#REF!,"AAAAAHlfjSs=")</f>
        <v>#REF!</v>
      </c>
      <c r="AS6" t="e">
        <f>AND(#REF!,"AAAAAHlfjSw=")</f>
        <v>#REF!</v>
      </c>
      <c r="AT6" t="e">
        <f>AND(#REF!,"AAAAAHlfjS0=")</f>
        <v>#REF!</v>
      </c>
      <c r="AU6" t="e">
        <f>IF(#REF!,"AAAAAHlfjS4=",0)</f>
        <v>#REF!</v>
      </c>
      <c r="AV6" t="e">
        <f>AND(#REF!,"AAAAAHlfjS8=")</f>
        <v>#REF!</v>
      </c>
      <c r="AW6" t="e">
        <f>AND(#REF!,"AAAAAHlfjTA=")</f>
        <v>#REF!</v>
      </c>
      <c r="AX6" t="e">
        <f>AND(#REF!,"AAAAAHlfjTE=")</f>
        <v>#REF!</v>
      </c>
      <c r="AY6" t="e">
        <f>AND(#REF!,"AAAAAHlfjTI=")</f>
        <v>#REF!</v>
      </c>
      <c r="AZ6" t="e">
        <f>IF(#REF!,"AAAAAHlfjTM=",0)</f>
        <v>#REF!</v>
      </c>
      <c r="BA6" t="e">
        <f>AND(#REF!,"AAAAAHlfjTQ=")</f>
        <v>#REF!</v>
      </c>
      <c r="BB6" t="e">
        <f>AND(#REF!,"AAAAAHlfjTU=")</f>
        <v>#REF!</v>
      </c>
      <c r="BC6" t="e">
        <f>AND(#REF!,"AAAAAHlfjTY=")</f>
        <v>#REF!</v>
      </c>
      <c r="BD6" t="e">
        <f>AND(#REF!,"AAAAAHlfjTc=")</f>
        <v>#REF!</v>
      </c>
      <c r="BE6" t="e">
        <f>IF(#REF!,"AAAAAHlfjTg=",0)</f>
        <v>#REF!</v>
      </c>
      <c r="BF6" t="e">
        <f>AND(#REF!,"AAAAAHlfjTk=")</f>
        <v>#REF!</v>
      </c>
      <c r="BG6" t="e">
        <f>AND(#REF!,"AAAAAHlfjTo=")</f>
        <v>#REF!</v>
      </c>
      <c r="BH6" t="e">
        <f>AND(#REF!,"AAAAAHlfjTs=")</f>
        <v>#REF!</v>
      </c>
      <c r="BI6" t="e">
        <f>AND(#REF!,"AAAAAHlfjTw=")</f>
        <v>#REF!</v>
      </c>
      <c r="BJ6" t="e">
        <f>IF(#REF!,"AAAAAHlfjT0=",0)</f>
        <v>#REF!</v>
      </c>
      <c r="BK6" t="e">
        <f>AND(#REF!,"AAAAAHlfjT4=")</f>
        <v>#REF!</v>
      </c>
      <c r="BL6" t="e">
        <f>AND(#REF!,"AAAAAHlfjT8=")</f>
        <v>#REF!</v>
      </c>
      <c r="BM6" t="e">
        <f>AND(#REF!,"AAAAAHlfjUA=")</f>
        <v>#REF!</v>
      </c>
      <c r="BN6" t="e">
        <f>AND(#REF!,"AAAAAHlfjUE=")</f>
        <v>#REF!</v>
      </c>
      <c r="BO6" t="e">
        <f>IF(#REF!,"AAAAAHlfjUI=",0)</f>
        <v>#REF!</v>
      </c>
      <c r="BP6" t="e">
        <f>AND(#REF!,"AAAAAHlfjUM=")</f>
        <v>#REF!</v>
      </c>
      <c r="BQ6" t="e">
        <f>AND(#REF!,"AAAAAHlfjUQ=")</f>
        <v>#REF!</v>
      </c>
      <c r="BR6" t="e">
        <f>AND(#REF!,"AAAAAHlfjUU=")</f>
        <v>#REF!</v>
      </c>
      <c r="BS6" t="e">
        <f>AND(#REF!,"AAAAAHlfjUY=")</f>
        <v>#REF!</v>
      </c>
      <c r="BT6" t="e">
        <f>IF(#REF!,"AAAAAHlfjUc=",0)</f>
        <v>#REF!</v>
      </c>
      <c r="BU6" t="e">
        <f>AND(#REF!,"AAAAAHlfjUg=")</f>
        <v>#REF!</v>
      </c>
      <c r="BV6" t="e">
        <f>AND(#REF!,"AAAAAHlfjUk=")</f>
        <v>#REF!</v>
      </c>
      <c r="BW6" t="e">
        <f>AND(#REF!,"AAAAAHlfjUo=")</f>
        <v>#REF!</v>
      </c>
      <c r="BX6" t="e">
        <f>AND(#REF!,"AAAAAHlfjUs=")</f>
        <v>#REF!</v>
      </c>
      <c r="BY6" t="e">
        <f>IF(#REF!,"AAAAAHlfjUw=",0)</f>
        <v>#REF!</v>
      </c>
      <c r="BZ6" t="e">
        <f>AND(#REF!,"AAAAAHlfjU0=")</f>
        <v>#REF!</v>
      </c>
      <c r="CA6" t="e">
        <f>AND(#REF!,"AAAAAHlfjU4=")</f>
        <v>#REF!</v>
      </c>
      <c r="CB6" t="e">
        <f>AND(#REF!,"AAAAAHlfjU8=")</f>
        <v>#REF!</v>
      </c>
      <c r="CC6" t="e">
        <f>AND(#REF!,"AAAAAHlfjVA=")</f>
        <v>#REF!</v>
      </c>
      <c r="CD6" t="e">
        <f>IF(#REF!,"AAAAAHlfjVE=",0)</f>
        <v>#REF!</v>
      </c>
      <c r="CE6" t="e">
        <f>AND(#REF!,"AAAAAHlfjVI=")</f>
        <v>#REF!</v>
      </c>
      <c r="CF6" t="e">
        <f>AND(#REF!,"AAAAAHlfjVM=")</f>
        <v>#REF!</v>
      </c>
      <c r="CG6" t="e">
        <f>AND(#REF!,"AAAAAHlfjVQ=")</f>
        <v>#REF!</v>
      </c>
      <c r="CH6" t="e">
        <f>AND(#REF!,"AAAAAHlfjVU=")</f>
        <v>#REF!</v>
      </c>
      <c r="CI6" t="e">
        <f>IF(#REF!,"AAAAAHlfjVY=",0)</f>
        <v>#REF!</v>
      </c>
      <c r="CJ6" t="e">
        <f>AND(#REF!,"AAAAAHlfjVc=")</f>
        <v>#REF!</v>
      </c>
      <c r="CK6" t="e">
        <f>AND(#REF!,"AAAAAHlfjVg=")</f>
        <v>#REF!</v>
      </c>
      <c r="CL6" t="e">
        <f>AND(#REF!,"AAAAAHlfjVk=")</f>
        <v>#REF!</v>
      </c>
      <c r="CM6" t="e">
        <f>AND(#REF!,"AAAAAHlfjVo=")</f>
        <v>#REF!</v>
      </c>
      <c r="CN6" t="e">
        <f>IF(#REF!,"AAAAAHlfjVs=",0)</f>
        <v>#REF!</v>
      </c>
      <c r="CO6" t="e">
        <f>AND(#REF!,"AAAAAHlfjVw=")</f>
        <v>#REF!</v>
      </c>
      <c r="CP6" t="e">
        <f>AND(#REF!,"AAAAAHlfjV0=")</f>
        <v>#REF!</v>
      </c>
      <c r="CQ6" t="e">
        <f>AND(#REF!,"AAAAAHlfjV4=")</f>
        <v>#REF!</v>
      </c>
      <c r="CR6" t="e">
        <f>AND(#REF!,"AAAAAHlfjV8=")</f>
        <v>#REF!</v>
      </c>
      <c r="CS6" t="e">
        <f>IF(#REF!,"AAAAAHlfjWA=",0)</f>
        <v>#REF!</v>
      </c>
      <c r="CT6" t="e">
        <f>AND(#REF!,"AAAAAHlfjWE=")</f>
        <v>#REF!</v>
      </c>
      <c r="CU6" t="e">
        <f>AND(#REF!,"AAAAAHlfjWI=")</f>
        <v>#REF!</v>
      </c>
      <c r="CV6" t="e">
        <f>AND(#REF!,"AAAAAHlfjWM=")</f>
        <v>#REF!</v>
      </c>
      <c r="CW6" t="e">
        <f>AND(#REF!,"AAAAAHlfjWQ=")</f>
        <v>#REF!</v>
      </c>
      <c r="CX6" t="e">
        <f>IF(#REF!,"AAAAAHlfjWU=",0)</f>
        <v>#REF!</v>
      </c>
      <c r="CY6" t="e">
        <f>AND(#REF!,"AAAAAHlfjWY=")</f>
        <v>#REF!</v>
      </c>
      <c r="CZ6" t="e">
        <f>AND(#REF!,"AAAAAHlfjWc=")</f>
        <v>#REF!</v>
      </c>
      <c r="DA6" t="e">
        <f>AND(#REF!,"AAAAAHlfjWg=")</f>
        <v>#REF!</v>
      </c>
      <c r="DB6" t="e">
        <f>AND(#REF!,"AAAAAHlfjWk=")</f>
        <v>#REF!</v>
      </c>
      <c r="DC6" t="e">
        <f>IF(#REF!,"AAAAAHlfjWo=",0)</f>
        <v>#REF!</v>
      </c>
      <c r="DD6" t="e">
        <f>AND(#REF!,"AAAAAHlfjWs=")</f>
        <v>#REF!</v>
      </c>
      <c r="DE6" t="e">
        <f>AND(#REF!,"AAAAAHlfjWw=")</f>
        <v>#REF!</v>
      </c>
      <c r="DF6" t="e">
        <f>AND(#REF!,"AAAAAHlfjW0=")</f>
        <v>#REF!</v>
      </c>
      <c r="DG6" t="e">
        <f>AND(#REF!,"AAAAAHlfjW4=")</f>
        <v>#REF!</v>
      </c>
      <c r="DH6" t="e">
        <f>IF(#REF!,"AAAAAHlfjW8=",0)</f>
        <v>#REF!</v>
      </c>
      <c r="DI6" t="e">
        <f>AND(#REF!,"AAAAAHlfjXA=")</f>
        <v>#REF!</v>
      </c>
      <c r="DJ6" t="e">
        <f>AND(#REF!,"AAAAAHlfjXE=")</f>
        <v>#REF!</v>
      </c>
      <c r="DK6" t="e">
        <f>AND(#REF!,"AAAAAHlfjXI=")</f>
        <v>#REF!</v>
      </c>
      <c r="DL6" t="e">
        <f>AND(#REF!,"AAAAAHlfjXM=")</f>
        <v>#REF!</v>
      </c>
      <c r="DM6" t="e">
        <f>IF(#REF!,"AAAAAHlfjXQ=",0)</f>
        <v>#REF!</v>
      </c>
      <c r="DN6" t="e">
        <f>AND(#REF!,"AAAAAHlfjXU=")</f>
        <v>#REF!</v>
      </c>
      <c r="DO6" t="e">
        <f>AND(#REF!,"AAAAAHlfjXY=")</f>
        <v>#REF!</v>
      </c>
      <c r="DP6" t="e">
        <f>AND(#REF!,"AAAAAHlfjXc=")</f>
        <v>#REF!</v>
      </c>
      <c r="DQ6" t="e">
        <f>AND(#REF!,"AAAAAHlfjXg=")</f>
        <v>#REF!</v>
      </c>
      <c r="DR6" t="e">
        <f>IF(#REF!,"AAAAAHlfjXk=",0)</f>
        <v>#REF!</v>
      </c>
      <c r="DS6" t="e">
        <f>AND(#REF!,"AAAAAHlfjXo=")</f>
        <v>#REF!</v>
      </c>
      <c r="DT6" t="e">
        <f>AND(#REF!,"AAAAAHlfjXs=")</f>
        <v>#REF!</v>
      </c>
      <c r="DU6" t="e">
        <f>AND(#REF!,"AAAAAHlfjXw=")</f>
        <v>#REF!</v>
      </c>
      <c r="DV6" t="e">
        <f>AND(#REF!,"AAAAAHlfjX0=")</f>
        <v>#REF!</v>
      </c>
      <c r="DW6" t="e">
        <f>IF(#REF!,"AAAAAHlfjX4=",0)</f>
        <v>#REF!</v>
      </c>
      <c r="DX6" t="e">
        <f>AND(#REF!,"AAAAAHlfjX8=")</f>
        <v>#REF!</v>
      </c>
      <c r="DY6" t="e">
        <f>AND(#REF!,"AAAAAHlfjYA=")</f>
        <v>#REF!</v>
      </c>
      <c r="DZ6" t="e">
        <f>AND(#REF!,"AAAAAHlfjYE=")</f>
        <v>#REF!</v>
      </c>
      <c r="EA6" t="e">
        <f>AND(#REF!,"AAAAAHlfjYI=")</f>
        <v>#REF!</v>
      </c>
      <c r="EB6" t="e">
        <f>IF(#REF!,"AAAAAHlfjYM=",0)</f>
        <v>#REF!</v>
      </c>
      <c r="EC6" t="e">
        <f>AND(#REF!,"AAAAAHlfjYQ=")</f>
        <v>#REF!</v>
      </c>
      <c r="ED6" t="e">
        <f>AND(#REF!,"AAAAAHlfjYU=")</f>
        <v>#REF!</v>
      </c>
      <c r="EE6" t="e">
        <f>AND(#REF!,"AAAAAHlfjYY=")</f>
        <v>#REF!</v>
      </c>
      <c r="EF6" t="e">
        <f>AND(#REF!,"AAAAAHlfjYc=")</f>
        <v>#REF!</v>
      </c>
      <c r="EG6" t="e">
        <f>IF(#REF!,"AAAAAHlfjYg=",0)</f>
        <v>#REF!</v>
      </c>
      <c r="EH6" t="e">
        <f>AND(#REF!,"AAAAAHlfjYk=")</f>
        <v>#REF!</v>
      </c>
      <c r="EI6" t="e">
        <f>AND(#REF!,"AAAAAHlfjYo=")</f>
        <v>#REF!</v>
      </c>
      <c r="EJ6" t="e">
        <f>AND(#REF!,"AAAAAHlfjYs=")</f>
        <v>#REF!</v>
      </c>
      <c r="EK6" t="e">
        <f>AND(#REF!,"AAAAAHlfjYw=")</f>
        <v>#REF!</v>
      </c>
      <c r="EL6" t="e">
        <f>IF(#REF!,"AAAAAHlfjY0=",0)</f>
        <v>#REF!</v>
      </c>
      <c r="EM6" t="e">
        <f>AND(#REF!,"AAAAAHlfjY4=")</f>
        <v>#REF!</v>
      </c>
      <c r="EN6" t="e">
        <f>AND(#REF!,"AAAAAHlfjY8=")</f>
        <v>#REF!</v>
      </c>
      <c r="EO6" t="e">
        <f>AND(#REF!,"AAAAAHlfjZA=")</f>
        <v>#REF!</v>
      </c>
      <c r="EP6" t="e">
        <f>AND(#REF!,"AAAAAHlfjZE=")</f>
        <v>#REF!</v>
      </c>
      <c r="EQ6" t="e">
        <f>IF(#REF!,"AAAAAHlfjZI=",0)</f>
        <v>#REF!</v>
      </c>
      <c r="ER6" t="e">
        <f>AND(#REF!,"AAAAAHlfjZM=")</f>
        <v>#REF!</v>
      </c>
      <c r="ES6" t="e">
        <f>AND(#REF!,"AAAAAHlfjZQ=")</f>
        <v>#REF!</v>
      </c>
      <c r="ET6" t="e">
        <f>AND(#REF!,"AAAAAHlfjZU=")</f>
        <v>#REF!</v>
      </c>
      <c r="EU6" t="e">
        <f>AND(#REF!,"AAAAAHlfjZY=")</f>
        <v>#REF!</v>
      </c>
      <c r="EV6" t="e">
        <f>IF(#REF!,"AAAAAHlfjZc=",0)</f>
        <v>#REF!</v>
      </c>
      <c r="EW6" t="e">
        <f>AND(#REF!,"AAAAAHlfjZg=")</f>
        <v>#REF!</v>
      </c>
      <c r="EX6" t="e">
        <f>AND(#REF!,"AAAAAHlfjZk=")</f>
        <v>#REF!</v>
      </c>
      <c r="EY6" t="e">
        <f>AND(#REF!,"AAAAAHlfjZo=")</f>
        <v>#REF!</v>
      </c>
      <c r="EZ6" t="e">
        <f>AND(#REF!,"AAAAAHlfjZs=")</f>
        <v>#REF!</v>
      </c>
      <c r="FA6" t="e">
        <f>IF(#REF!,"AAAAAHlfjZw=",0)</f>
        <v>#REF!</v>
      </c>
      <c r="FB6" t="e">
        <f>AND(#REF!,"AAAAAHlfjZ0=")</f>
        <v>#REF!</v>
      </c>
      <c r="FC6" t="e">
        <f>AND(#REF!,"AAAAAHlfjZ4=")</f>
        <v>#REF!</v>
      </c>
      <c r="FD6" t="e">
        <f>AND(#REF!,"AAAAAHlfjZ8=")</f>
        <v>#REF!</v>
      </c>
      <c r="FE6" t="e">
        <f>AND(#REF!,"AAAAAHlfjaA=")</f>
        <v>#REF!</v>
      </c>
      <c r="FF6" t="e">
        <f>IF(#REF!,"AAAAAHlfjaE=",0)</f>
        <v>#REF!</v>
      </c>
      <c r="FG6" t="e">
        <f>AND(#REF!,"AAAAAHlfjaI=")</f>
        <v>#REF!</v>
      </c>
      <c r="FH6" t="e">
        <f>AND(#REF!,"AAAAAHlfjaM=")</f>
        <v>#REF!</v>
      </c>
      <c r="FI6" t="e">
        <f>AND(#REF!,"AAAAAHlfjaQ=")</f>
        <v>#REF!</v>
      </c>
      <c r="FJ6" t="e">
        <f>AND(#REF!,"AAAAAHlfjaU=")</f>
        <v>#REF!</v>
      </c>
      <c r="FK6" t="e">
        <f>IF(#REF!,"AAAAAHlfjaY=",0)</f>
        <v>#REF!</v>
      </c>
      <c r="FL6" t="e">
        <f>AND(#REF!,"AAAAAHlfjac=")</f>
        <v>#REF!</v>
      </c>
      <c r="FM6" t="e">
        <f>AND(#REF!,"AAAAAHlfjag=")</f>
        <v>#REF!</v>
      </c>
      <c r="FN6" t="e">
        <f>AND(#REF!,"AAAAAHlfjak=")</f>
        <v>#REF!</v>
      </c>
      <c r="FO6" t="e">
        <f>AND(#REF!,"AAAAAHlfjao=")</f>
        <v>#REF!</v>
      </c>
      <c r="FP6" t="e">
        <f>IF(#REF!,"AAAAAHlfjas=",0)</f>
        <v>#REF!</v>
      </c>
      <c r="FQ6" t="e">
        <f>AND(#REF!,"AAAAAHlfjaw=")</f>
        <v>#REF!</v>
      </c>
      <c r="FR6" t="e">
        <f>AND(#REF!,"AAAAAHlfja0=")</f>
        <v>#REF!</v>
      </c>
      <c r="FS6" t="e">
        <f>AND(#REF!,"AAAAAHlfja4=")</f>
        <v>#REF!</v>
      </c>
      <c r="FT6" t="e">
        <f>AND(#REF!,"AAAAAHlfja8=")</f>
        <v>#REF!</v>
      </c>
      <c r="FU6" t="e">
        <f>IF(#REF!,"AAAAAHlfjbA=",0)</f>
        <v>#REF!</v>
      </c>
      <c r="FV6" t="e">
        <f>AND(#REF!,"AAAAAHlfjbE=")</f>
        <v>#REF!</v>
      </c>
      <c r="FW6" t="e">
        <f>AND(#REF!,"AAAAAHlfjbI=")</f>
        <v>#REF!</v>
      </c>
      <c r="FX6" t="e">
        <f>AND(#REF!,"AAAAAHlfjbM=")</f>
        <v>#REF!</v>
      </c>
      <c r="FY6" t="e">
        <f>AND(#REF!,"AAAAAHlfjbQ=")</f>
        <v>#REF!</v>
      </c>
      <c r="FZ6" t="e">
        <f>IF(#REF!,"AAAAAHlfjbU=",0)</f>
        <v>#REF!</v>
      </c>
      <c r="GA6" t="e">
        <f>AND(#REF!,"AAAAAHlfjbY=")</f>
        <v>#REF!</v>
      </c>
      <c r="GB6" t="e">
        <f>AND(#REF!,"AAAAAHlfjbc=")</f>
        <v>#REF!</v>
      </c>
      <c r="GC6" t="e">
        <f>AND(#REF!,"AAAAAHlfjbg=")</f>
        <v>#REF!</v>
      </c>
      <c r="GD6" t="e">
        <f>AND(#REF!,"AAAAAHlfjbk=")</f>
        <v>#REF!</v>
      </c>
      <c r="GE6" t="e">
        <f>IF(#REF!,"AAAAAHlfjbo=",0)</f>
        <v>#REF!</v>
      </c>
      <c r="GF6" t="e">
        <f>AND(#REF!,"AAAAAHlfjbs=")</f>
        <v>#REF!</v>
      </c>
      <c r="GG6" t="e">
        <f>AND(#REF!,"AAAAAHlfjbw=")</f>
        <v>#REF!</v>
      </c>
      <c r="GH6" t="e">
        <f>AND(#REF!,"AAAAAHlfjb0=")</f>
        <v>#REF!</v>
      </c>
      <c r="GI6" t="e">
        <f>AND(#REF!,"AAAAAHlfjb4=")</f>
        <v>#REF!</v>
      </c>
      <c r="GJ6" t="e">
        <f>IF(#REF!,"AAAAAHlfjb8=",0)</f>
        <v>#REF!</v>
      </c>
      <c r="GK6" t="e">
        <f>AND(#REF!,"AAAAAHlfjcA=")</f>
        <v>#REF!</v>
      </c>
      <c r="GL6" t="e">
        <f>AND(#REF!,"AAAAAHlfjcE=")</f>
        <v>#REF!</v>
      </c>
      <c r="GM6" t="e">
        <f>AND(#REF!,"AAAAAHlfjcI=")</f>
        <v>#REF!</v>
      </c>
      <c r="GN6" t="e">
        <f>AND(#REF!,"AAAAAHlfjcM=")</f>
        <v>#REF!</v>
      </c>
      <c r="GO6" t="e">
        <f>IF(#REF!,"AAAAAHlfjcQ=",0)</f>
        <v>#REF!</v>
      </c>
      <c r="GP6" t="e">
        <f>AND(#REF!,"AAAAAHlfjcU=")</f>
        <v>#REF!</v>
      </c>
      <c r="GQ6" t="e">
        <f>AND(#REF!,"AAAAAHlfjcY=")</f>
        <v>#REF!</v>
      </c>
      <c r="GR6" t="e">
        <f>AND(#REF!,"AAAAAHlfjcc=")</f>
        <v>#REF!</v>
      </c>
      <c r="GS6" t="e">
        <f>AND(#REF!,"AAAAAHlfjcg=")</f>
        <v>#REF!</v>
      </c>
      <c r="GT6" t="e">
        <f>IF(#REF!,"AAAAAHlfjck=",0)</f>
        <v>#REF!</v>
      </c>
      <c r="GU6" t="e">
        <f>AND(#REF!,"AAAAAHlfjco=")</f>
        <v>#REF!</v>
      </c>
      <c r="GV6" t="e">
        <f>AND(#REF!,"AAAAAHlfjcs=")</f>
        <v>#REF!</v>
      </c>
      <c r="GW6" t="e">
        <f>AND(#REF!,"AAAAAHlfjcw=")</f>
        <v>#REF!</v>
      </c>
      <c r="GX6" t="e">
        <f>AND(#REF!,"AAAAAHlfjc0=")</f>
        <v>#REF!</v>
      </c>
      <c r="GY6" t="e">
        <f>IF(#REF!,"AAAAAHlfjc4=",0)</f>
        <v>#REF!</v>
      </c>
      <c r="GZ6" t="e">
        <f>AND(#REF!,"AAAAAHlfjc8=")</f>
        <v>#REF!</v>
      </c>
      <c r="HA6" t="e">
        <f>AND(#REF!,"AAAAAHlfjdA=")</f>
        <v>#REF!</v>
      </c>
      <c r="HB6" t="e">
        <f>AND(#REF!,"AAAAAHlfjdE=")</f>
        <v>#REF!</v>
      </c>
      <c r="HC6" t="e">
        <f>AND(#REF!,"AAAAAHlfjdI=")</f>
        <v>#REF!</v>
      </c>
      <c r="HD6" t="e">
        <f>IF(#REF!,"AAAAAHlfjdM=",0)</f>
        <v>#REF!</v>
      </c>
      <c r="HE6" t="e">
        <f>AND(#REF!,"AAAAAHlfjdQ=")</f>
        <v>#REF!</v>
      </c>
      <c r="HF6" t="e">
        <f>AND(#REF!,"AAAAAHlfjdU=")</f>
        <v>#REF!</v>
      </c>
      <c r="HG6" t="e">
        <f>AND(#REF!,"AAAAAHlfjdY=")</f>
        <v>#REF!</v>
      </c>
      <c r="HH6" t="e">
        <f>AND(#REF!,"AAAAAHlfjdc=")</f>
        <v>#REF!</v>
      </c>
      <c r="HI6" t="e">
        <f>IF(#REF!,"AAAAAHlfjdg=",0)</f>
        <v>#REF!</v>
      </c>
      <c r="HJ6" t="e">
        <f>AND(#REF!,"AAAAAHlfjdk=")</f>
        <v>#REF!</v>
      </c>
      <c r="HK6" t="e">
        <f>AND(#REF!,"AAAAAHlfjdo=")</f>
        <v>#REF!</v>
      </c>
      <c r="HL6" t="e">
        <f>AND(#REF!,"AAAAAHlfjds=")</f>
        <v>#REF!</v>
      </c>
      <c r="HM6" t="e">
        <f>AND(#REF!,"AAAAAHlfjdw=")</f>
        <v>#REF!</v>
      </c>
      <c r="HN6" t="e">
        <f>IF(#REF!,"AAAAAHlfjd0=",0)</f>
        <v>#REF!</v>
      </c>
      <c r="HO6" t="e">
        <f>AND(#REF!,"AAAAAHlfjd4=")</f>
        <v>#REF!</v>
      </c>
      <c r="HP6" t="e">
        <f>AND(#REF!,"AAAAAHlfjd8=")</f>
        <v>#REF!</v>
      </c>
      <c r="HQ6" t="e">
        <f>AND(#REF!,"AAAAAHlfjeA=")</f>
        <v>#REF!</v>
      </c>
      <c r="HR6" t="e">
        <f>AND(#REF!,"AAAAAHlfjeE=")</f>
        <v>#REF!</v>
      </c>
      <c r="HS6" t="e">
        <f>IF(#REF!,"AAAAAHlfjeI=",0)</f>
        <v>#REF!</v>
      </c>
      <c r="HT6" t="e">
        <f>AND(#REF!,"AAAAAHlfjeM=")</f>
        <v>#REF!</v>
      </c>
      <c r="HU6" t="e">
        <f>AND(#REF!,"AAAAAHlfjeQ=")</f>
        <v>#REF!</v>
      </c>
      <c r="HV6" t="e">
        <f>AND(#REF!,"AAAAAHlfjeU=")</f>
        <v>#REF!</v>
      </c>
      <c r="HW6" t="e">
        <f>AND(#REF!,"AAAAAHlfjeY=")</f>
        <v>#REF!</v>
      </c>
      <c r="HX6" t="e">
        <f>IF(#REF!,"AAAAAHlfjec=",0)</f>
        <v>#REF!</v>
      </c>
      <c r="HY6" t="e">
        <f>AND(#REF!,"AAAAAHlfjeg=")</f>
        <v>#REF!</v>
      </c>
      <c r="HZ6" t="e">
        <f>AND(#REF!,"AAAAAHlfjek=")</f>
        <v>#REF!</v>
      </c>
      <c r="IA6" t="e">
        <f>AND(#REF!,"AAAAAHlfjeo=")</f>
        <v>#REF!</v>
      </c>
      <c r="IB6" t="e">
        <f>AND(#REF!,"AAAAAHlfjes=")</f>
        <v>#REF!</v>
      </c>
      <c r="IC6" t="e">
        <f>IF(#REF!,"AAAAAHlfjew=",0)</f>
        <v>#REF!</v>
      </c>
      <c r="ID6" t="e">
        <f>AND(#REF!,"AAAAAHlfje0=")</f>
        <v>#REF!</v>
      </c>
      <c r="IE6" t="e">
        <f>AND(#REF!,"AAAAAHlfje4=")</f>
        <v>#REF!</v>
      </c>
      <c r="IF6" t="e">
        <f>AND(#REF!,"AAAAAHlfje8=")</f>
        <v>#REF!</v>
      </c>
      <c r="IG6" t="e">
        <f>AND(#REF!,"AAAAAHlfjfA=")</f>
        <v>#REF!</v>
      </c>
      <c r="IH6" t="e">
        <f>IF(#REF!,"AAAAAHlfjfE=",0)</f>
        <v>#REF!</v>
      </c>
      <c r="II6" t="e">
        <f>AND(#REF!,"AAAAAHlfjfI=")</f>
        <v>#REF!</v>
      </c>
      <c r="IJ6" t="e">
        <f>AND(#REF!,"AAAAAHlfjfM=")</f>
        <v>#REF!</v>
      </c>
      <c r="IK6" t="e">
        <f>AND(#REF!,"AAAAAHlfjfQ=")</f>
        <v>#REF!</v>
      </c>
      <c r="IL6" t="e">
        <f>AND(#REF!,"AAAAAHlfjfU=")</f>
        <v>#REF!</v>
      </c>
      <c r="IM6" t="e">
        <f>IF(#REF!,"AAAAAHlfjfY=",0)</f>
        <v>#REF!</v>
      </c>
      <c r="IN6" t="e">
        <f>AND(#REF!,"AAAAAHlfjfc=")</f>
        <v>#REF!</v>
      </c>
      <c r="IO6" t="e">
        <f>AND(#REF!,"AAAAAHlfjfg=")</f>
        <v>#REF!</v>
      </c>
      <c r="IP6" t="e">
        <f>AND(#REF!,"AAAAAHlfjfk=")</f>
        <v>#REF!</v>
      </c>
      <c r="IQ6" t="e">
        <f>AND(#REF!,"AAAAAHlfjfo=")</f>
        <v>#REF!</v>
      </c>
      <c r="IR6" t="e">
        <f>IF(#REF!,"AAAAAHlfjfs=",0)</f>
        <v>#REF!</v>
      </c>
      <c r="IS6" t="e">
        <f>AND(#REF!,"AAAAAHlfjfw=")</f>
        <v>#REF!</v>
      </c>
      <c r="IT6" t="e">
        <f>AND(#REF!,"AAAAAHlfjf0=")</f>
        <v>#REF!</v>
      </c>
      <c r="IU6" t="e">
        <f>AND(#REF!,"AAAAAHlfjf4=")</f>
        <v>#REF!</v>
      </c>
      <c r="IV6" t="e">
        <f>AND(#REF!,"AAAAAHlfjf8=")</f>
        <v>#REF!</v>
      </c>
    </row>
    <row r="7" spans="1:126" ht="15">
      <c r="A7" t="e">
        <f>IF(#REF!,"AAAAAHuc9gA=",0)</f>
        <v>#REF!</v>
      </c>
      <c r="B7" t="e">
        <f>AND(#REF!,"AAAAAHuc9gE=")</f>
        <v>#REF!</v>
      </c>
      <c r="C7" t="e">
        <f>AND(#REF!,"AAAAAHuc9gI=")</f>
        <v>#REF!</v>
      </c>
      <c r="D7" t="e">
        <f>AND(#REF!,"AAAAAHuc9gM=")</f>
        <v>#REF!</v>
      </c>
      <c r="E7" t="e">
        <f>AND(#REF!,"AAAAAHuc9gQ=")</f>
        <v>#REF!</v>
      </c>
      <c r="F7" t="e">
        <f>IF(#REF!,"AAAAAHuc9gU=",0)</f>
        <v>#REF!</v>
      </c>
      <c r="G7" t="e">
        <f>AND(#REF!,"AAAAAHuc9gY=")</f>
        <v>#REF!</v>
      </c>
      <c r="H7" t="e">
        <f>AND(#REF!,"AAAAAHuc9gc=")</f>
        <v>#REF!</v>
      </c>
      <c r="I7" t="e">
        <f>AND(#REF!,"AAAAAHuc9gg=")</f>
        <v>#REF!</v>
      </c>
      <c r="J7" t="e">
        <f>AND(#REF!,"AAAAAHuc9gk=")</f>
        <v>#REF!</v>
      </c>
      <c r="K7" t="e">
        <f>IF(#REF!,"AAAAAHuc9go=",0)</f>
        <v>#REF!</v>
      </c>
      <c r="L7" t="e">
        <f>AND(#REF!,"AAAAAHuc9gs=")</f>
        <v>#REF!</v>
      </c>
      <c r="M7" t="e">
        <f>AND(#REF!,"AAAAAHuc9gw=")</f>
        <v>#REF!</v>
      </c>
      <c r="N7" t="e">
        <f>AND(#REF!,"AAAAAHuc9g0=")</f>
        <v>#REF!</v>
      </c>
      <c r="O7" t="e">
        <f>AND(#REF!,"AAAAAHuc9g4=")</f>
        <v>#REF!</v>
      </c>
      <c r="P7" t="e">
        <f>IF(#REF!,"AAAAAHuc9g8=",0)</f>
        <v>#REF!</v>
      </c>
      <c r="Q7" t="e">
        <f>AND(#REF!,"AAAAAHuc9hA=")</f>
        <v>#REF!</v>
      </c>
      <c r="R7" t="e">
        <f>AND(#REF!,"AAAAAHuc9hE=")</f>
        <v>#REF!</v>
      </c>
      <c r="S7" t="e">
        <f>AND(#REF!,"AAAAAHuc9hI=")</f>
        <v>#REF!</v>
      </c>
      <c r="T7" t="e">
        <f>AND(#REF!,"AAAAAHuc9hM=")</f>
        <v>#REF!</v>
      </c>
      <c r="U7" t="e">
        <f>IF(#REF!,"AAAAAHuc9hQ=",0)</f>
        <v>#REF!</v>
      </c>
      <c r="V7" t="e">
        <f>AND(#REF!,"AAAAAHuc9hU=")</f>
        <v>#REF!</v>
      </c>
      <c r="W7" t="e">
        <f>AND(#REF!,"AAAAAHuc9hY=")</f>
        <v>#REF!</v>
      </c>
      <c r="X7" t="e">
        <f>AND(#REF!,"AAAAAHuc9hc=")</f>
        <v>#REF!</v>
      </c>
      <c r="Y7" t="e">
        <f>AND(#REF!,"AAAAAHuc9hg=")</f>
        <v>#REF!</v>
      </c>
      <c r="Z7" t="e">
        <f>IF(#REF!,"AAAAAHuc9hk=",0)</f>
        <v>#REF!</v>
      </c>
      <c r="AA7" t="e">
        <f>AND(#REF!,"AAAAAHuc9ho=")</f>
        <v>#REF!</v>
      </c>
      <c r="AB7" t="e">
        <f>AND(#REF!,"AAAAAHuc9hs=")</f>
        <v>#REF!</v>
      </c>
      <c r="AC7" t="e">
        <f>AND(#REF!,"AAAAAHuc9hw=")</f>
        <v>#REF!</v>
      </c>
      <c r="AD7" t="e">
        <f>AND(#REF!,"AAAAAHuc9h0=")</f>
        <v>#REF!</v>
      </c>
      <c r="AE7" t="e">
        <f>IF(#REF!,"AAAAAHuc9h4=",0)</f>
        <v>#REF!</v>
      </c>
      <c r="AF7" t="e">
        <f>AND(#REF!,"AAAAAHuc9h8=")</f>
        <v>#REF!</v>
      </c>
      <c r="AG7" t="e">
        <f>AND(#REF!,"AAAAAHuc9iA=")</f>
        <v>#REF!</v>
      </c>
      <c r="AH7" t="e">
        <f>AND(#REF!,"AAAAAHuc9iE=")</f>
        <v>#REF!</v>
      </c>
      <c r="AI7" t="e">
        <f>AND(#REF!,"AAAAAHuc9iI=")</f>
        <v>#REF!</v>
      </c>
      <c r="AJ7" t="e">
        <f>IF(#REF!,"AAAAAHuc9iM=",0)</f>
        <v>#REF!</v>
      </c>
      <c r="AK7" t="e">
        <f>AND(#REF!,"AAAAAHuc9iQ=")</f>
        <v>#REF!</v>
      </c>
      <c r="AL7" t="e">
        <f>AND(#REF!,"AAAAAHuc9iU=")</f>
        <v>#REF!</v>
      </c>
      <c r="AM7" t="e">
        <f>AND(#REF!,"AAAAAHuc9iY=")</f>
        <v>#REF!</v>
      </c>
      <c r="AN7" t="e">
        <f>AND(#REF!,"AAAAAHuc9ic=")</f>
        <v>#REF!</v>
      </c>
      <c r="AO7" t="e">
        <f>IF(#REF!,"AAAAAHuc9ig=",0)</f>
        <v>#REF!</v>
      </c>
      <c r="AP7" t="e">
        <f>AND(#REF!,"AAAAAHuc9ik=")</f>
        <v>#REF!</v>
      </c>
      <c r="AQ7" t="e">
        <f>AND(#REF!,"AAAAAHuc9io=")</f>
        <v>#REF!</v>
      </c>
      <c r="AR7" t="e">
        <f>AND(#REF!,"AAAAAHuc9is=")</f>
        <v>#REF!</v>
      </c>
      <c r="AS7" t="e">
        <f>AND(#REF!,"AAAAAHuc9iw=")</f>
        <v>#REF!</v>
      </c>
      <c r="AT7" t="e">
        <f>IF(#REF!,"AAAAAHuc9i0=",0)</f>
        <v>#REF!</v>
      </c>
      <c r="AU7" t="e">
        <f>AND(#REF!,"AAAAAHuc9i4=")</f>
        <v>#REF!</v>
      </c>
      <c r="AV7" t="e">
        <f>AND(#REF!,"AAAAAHuc9i8=")</f>
        <v>#REF!</v>
      </c>
      <c r="AW7" t="e">
        <f>AND(#REF!,"AAAAAHuc9jA=")</f>
        <v>#REF!</v>
      </c>
      <c r="AX7" t="e">
        <f>AND(#REF!,"AAAAAHuc9jE=")</f>
        <v>#REF!</v>
      </c>
      <c r="AY7" t="e">
        <f>IF(#REF!,"AAAAAHuc9jI=",0)</f>
        <v>#REF!</v>
      </c>
      <c r="AZ7" t="e">
        <f>AND(#REF!,"AAAAAHuc9jM=")</f>
        <v>#REF!</v>
      </c>
      <c r="BA7" t="e">
        <f>AND(#REF!,"AAAAAHuc9jQ=")</f>
        <v>#REF!</v>
      </c>
      <c r="BB7" t="e">
        <f>AND(#REF!,"AAAAAHuc9jU=")</f>
        <v>#REF!</v>
      </c>
      <c r="BC7" t="e">
        <f>AND(#REF!,"AAAAAHuc9jY=")</f>
        <v>#REF!</v>
      </c>
      <c r="BD7" t="e">
        <f>IF(#REF!,"AAAAAHuc9jc=",0)</f>
        <v>#REF!</v>
      </c>
      <c r="BE7" t="e">
        <f>AND(#REF!,"AAAAAHuc9jg=")</f>
        <v>#REF!</v>
      </c>
      <c r="BF7" t="e">
        <f>AND(#REF!,"AAAAAHuc9jk=")</f>
        <v>#REF!</v>
      </c>
      <c r="BG7" t="e">
        <f>AND(#REF!,"AAAAAHuc9jo=")</f>
        <v>#REF!</v>
      </c>
      <c r="BH7" t="e">
        <f>AND(#REF!,"AAAAAHuc9js=")</f>
        <v>#REF!</v>
      </c>
      <c r="BI7" t="e">
        <f>IF(#REF!,"AAAAAHuc9jw=",0)</f>
        <v>#REF!</v>
      </c>
      <c r="BJ7" t="e">
        <f>AND(#REF!,"AAAAAHuc9j0=")</f>
        <v>#REF!</v>
      </c>
      <c r="BK7" t="e">
        <f>AND(#REF!,"AAAAAHuc9j4=")</f>
        <v>#REF!</v>
      </c>
      <c r="BL7" t="e">
        <f>AND(#REF!,"AAAAAHuc9j8=")</f>
        <v>#REF!</v>
      </c>
      <c r="BM7" t="e">
        <f>AND(#REF!,"AAAAAHuc9kA=")</f>
        <v>#REF!</v>
      </c>
      <c r="BN7" t="e">
        <f>IF(#REF!,"AAAAAHuc9kE=",0)</f>
        <v>#REF!</v>
      </c>
      <c r="BO7" t="e">
        <f>AND(#REF!,"AAAAAHuc9kI=")</f>
        <v>#REF!</v>
      </c>
      <c r="BP7" t="e">
        <f>AND(#REF!,"AAAAAHuc9kM=")</f>
        <v>#REF!</v>
      </c>
      <c r="BQ7" t="e">
        <f>AND(#REF!,"AAAAAHuc9kQ=")</f>
        <v>#REF!</v>
      </c>
      <c r="BR7" t="e">
        <f>AND(#REF!,"AAAAAHuc9kU=")</f>
        <v>#REF!</v>
      </c>
      <c r="BS7" t="e">
        <f>IF(#REF!,"AAAAAHuc9kY=",0)</f>
        <v>#REF!</v>
      </c>
      <c r="BT7" t="e">
        <f>AND(#REF!,"AAAAAHuc9kc=")</f>
        <v>#REF!</v>
      </c>
      <c r="BU7" t="e">
        <f>AND(#REF!,"AAAAAHuc9kg=")</f>
        <v>#REF!</v>
      </c>
      <c r="BV7" t="e">
        <f>AND(#REF!,"AAAAAHuc9kk=")</f>
        <v>#REF!</v>
      </c>
      <c r="BW7" t="e">
        <f>AND(#REF!,"AAAAAHuc9ko=")</f>
        <v>#REF!</v>
      </c>
      <c r="BX7" t="e">
        <f>IF(#REF!,"AAAAAHuc9ks=",0)</f>
        <v>#REF!</v>
      </c>
      <c r="BY7" t="e">
        <f>AND(#REF!,"AAAAAHuc9kw=")</f>
        <v>#REF!</v>
      </c>
      <c r="BZ7" t="e">
        <f>AND(#REF!,"AAAAAHuc9k0=")</f>
        <v>#REF!</v>
      </c>
      <c r="CA7" t="e">
        <f>AND(#REF!,"AAAAAHuc9k4=")</f>
        <v>#REF!</v>
      </c>
      <c r="CB7" t="e">
        <f>AND(#REF!,"AAAAAHuc9k8=")</f>
        <v>#REF!</v>
      </c>
      <c r="CC7" t="e">
        <f>IF(#REF!,"AAAAAHuc9lA=",0)</f>
        <v>#REF!</v>
      </c>
      <c r="CD7" t="e">
        <f>AND(#REF!,"AAAAAHuc9lE=")</f>
        <v>#REF!</v>
      </c>
      <c r="CE7" t="e">
        <f>AND(#REF!,"AAAAAHuc9lI=")</f>
        <v>#REF!</v>
      </c>
      <c r="CF7" t="e">
        <f>AND(#REF!,"AAAAAHuc9lM=")</f>
        <v>#REF!</v>
      </c>
      <c r="CG7" t="e">
        <f>AND(#REF!,"AAAAAHuc9lQ=")</f>
        <v>#REF!</v>
      </c>
      <c r="CH7" t="e">
        <f>IF(#REF!,"AAAAAHuc9lU=",0)</f>
        <v>#REF!</v>
      </c>
      <c r="CI7" t="e">
        <f>AND(#REF!,"AAAAAHuc9lY=")</f>
        <v>#REF!</v>
      </c>
      <c r="CJ7" t="e">
        <f>AND(#REF!,"AAAAAHuc9lc=")</f>
        <v>#REF!</v>
      </c>
      <c r="CK7" t="e">
        <f>AND(#REF!,"AAAAAHuc9lg=")</f>
        <v>#REF!</v>
      </c>
      <c r="CL7" t="e">
        <f>AND(#REF!,"AAAAAHuc9lk=")</f>
        <v>#REF!</v>
      </c>
      <c r="CM7" t="e">
        <f>IF(#REF!,"AAAAAHuc9lo=",0)</f>
        <v>#REF!</v>
      </c>
      <c r="CN7" t="e">
        <f>AND(#REF!,"AAAAAHuc9ls=")</f>
        <v>#REF!</v>
      </c>
      <c r="CO7" t="e">
        <f>AND(#REF!,"AAAAAHuc9lw=")</f>
        <v>#REF!</v>
      </c>
      <c r="CP7" t="e">
        <f>AND(#REF!,"AAAAAHuc9l0=")</f>
        <v>#REF!</v>
      </c>
      <c r="CQ7" t="e">
        <f>AND(#REF!,"AAAAAHuc9l4=")</f>
        <v>#REF!</v>
      </c>
      <c r="CR7" t="e">
        <f>IF(#REF!,"AAAAAHuc9l8=",0)</f>
        <v>#REF!</v>
      </c>
      <c r="CS7" t="e">
        <f>AND(#REF!,"AAAAAHuc9mA=")</f>
        <v>#REF!</v>
      </c>
      <c r="CT7" t="e">
        <f>AND(#REF!,"AAAAAHuc9mE=")</f>
        <v>#REF!</v>
      </c>
      <c r="CU7" t="e">
        <f>AND(#REF!,"AAAAAHuc9mI=")</f>
        <v>#REF!</v>
      </c>
      <c r="CV7" t="e">
        <f>AND(#REF!,"AAAAAHuc9mM=")</f>
        <v>#REF!</v>
      </c>
      <c r="CW7" t="e">
        <f>IF(#REF!,"AAAAAHuc9mQ=",0)</f>
        <v>#REF!</v>
      </c>
      <c r="CX7" t="e">
        <f>AND(#REF!,"AAAAAHuc9mU=")</f>
        <v>#REF!</v>
      </c>
      <c r="CY7" t="e">
        <f>AND(#REF!,"AAAAAHuc9mY=")</f>
        <v>#REF!</v>
      </c>
      <c r="CZ7" t="e">
        <f>AND(#REF!,"AAAAAHuc9mc=")</f>
        <v>#REF!</v>
      </c>
      <c r="DA7" t="e">
        <f>AND(#REF!,"AAAAAHuc9mg=")</f>
        <v>#REF!</v>
      </c>
      <c r="DB7" t="e">
        <f>IF(#REF!,"AAAAAHuc9mk=",0)</f>
        <v>#REF!</v>
      </c>
      <c r="DC7" t="e">
        <f>AND(#REF!,"AAAAAHuc9mo=")</f>
        <v>#REF!</v>
      </c>
      <c r="DD7" t="e">
        <f>AND(#REF!,"AAAAAHuc9ms=")</f>
        <v>#REF!</v>
      </c>
      <c r="DE7" t="e">
        <f>AND(#REF!,"AAAAAHuc9mw=")</f>
        <v>#REF!</v>
      </c>
      <c r="DF7" t="e">
        <f>AND(#REF!,"AAAAAHuc9m0=")</f>
        <v>#REF!</v>
      </c>
      <c r="DG7" t="e">
        <f>IF(#REF!,"AAAAAHuc9m4=",0)</f>
        <v>#REF!</v>
      </c>
      <c r="DH7" t="e">
        <f>AND(#REF!,"AAAAAHuc9m8=")</f>
        <v>#REF!</v>
      </c>
      <c r="DI7" t="e">
        <f>AND(#REF!,"AAAAAHuc9nA=")</f>
        <v>#REF!</v>
      </c>
      <c r="DJ7" t="e">
        <f>AND(#REF!,"AAAAAHuc9nE=")</f>
        <v>#REF!</v>
      </c>
      <c r="DK7" t="e">
        <f>AND(#REF!,"AAAAAHuc9nI=")</f>
        <v>#REF!</v>
      </c>
      <c r="DL7" t="e">
        <f>IF(#REF!,"AAAAAHuc9nM=",0)</f>
        <v>#REF!</v>
      </c>
      <c r="DM7" t="e">
        <f>AND(#REF!,"AAAAAHuc9nQ=")</f>
        <v>#REF!</v>
      </c>
      <c r="DN7" t="e">
        <f>AND(#REF!,"AAAAAHuc9nU=")</f>
        <v>#REF!</v>
      </c>
      <c r="DO7" t="e">
        <f>AND(#REF!,"AAAAAHuc9nY=")</f>
        <v>#REF!</v>
      </c>
      <c r="DP7" t="e">
        <f>AND(#REF!,"AAAAAHuc9nc=")</f>
        <v>#REF!</v>
      </c>
      <c r="DQ7" t="e">
        <f>IF(#REF!,"AAAAAHuc9ng=",0)</f>
        <v>#REF!</v>
      </c>
      <c r="DR7" t="e">
        <f>IF(#REF!,"AAAAAHuc9nk=",0)</f>
        <v>#REF!</v>
      </c>
      <c r="DS7" t="e">
        <f>IF(#REF!,"AAAAAHuc9no=",0)</f>
        <v>#REF!</v>
      </c>
      <c r="DT7" t="e">
        <f>IF(#REF!,"AAAAAHuc9ns=",0)</f>
        <v>#REF!</v>
      </c>
      <c r="DU7" t="e">
        <f>IF("N",Data!PRINT_AREA,"AAAAAHuc9nw=")</f>
        <v>#VALUE!</v>
      </c>
      <c r="DV7" t="e">
        <f>IF("N",[0]!PRINT_AREA,"AAAAAHuc9n0=")</f>
        <v>#VALUE!</v>
      </c>
    </row>
    <row r="8" spans="1:2" ht="15">
      <c r="A8" t="e">
        <f>IF("N",Data!PRINT_AREA,"AAAAAE1/9wA=")</f>
        <v>#VALUE!</v>
      </c>
      <c r="B8" t="e">
        <f>IF("N",[0]!PRINT_AREA,"AAAAAE1/9wE=")</f>
        <v>#VALUE!</v>
      </c>
    </row>
    <row r="9" spans="1:2" ht="15">
      <c r="A9" t="e">
        <f>IF("N",Data!PRINT_AREA,"AAAAAGdsygA=")</f>
        <v>#VALUE!</v>
      </c>
      <c r="B9" t="e">
        <f>IF("N",[0]!PRINT_AREA,"AAAAAGdsygE=")</f>
        <v>#VALUE!</v>
      </c>
    </row>
    <row r="10" spans="1:2" ht="15">
      <c r="A10" t="e">
        <f>IF("N",Data!PRINT_AREA,"AAAAAF+z8wA=")</f>
        <v>#VALUE!</v>
      </c>
      <c r="B10" t="e">
        <f>IF("N",[0]!PRINT_AREA,"AAAAAF+z8wE=")</f>
        <v>#VALUE!</v>
      </c>
    </row>
    <row r="11" spans="1:2" ht="15">
      <c r="A11" t="e">
        <f>IF("N",Data!PRINT_AREA,"AAAAAGi/awA=")</f>
        <v>#VALUE!</v>
      </c>
      <c r="B11" t="e">
        <f>IF("N",PRINT_AREA,"AAAAAGi/awE=")</f>
        <v>#VALUE!</v>
      </c>
    </row>
  </sheetData>
  <sheetProtection/>
  <printOptions/>
  <pageMargins left="0.7" right="0.7" top="0.787401575" bottom="0.7874015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Core2</dc:creator>
  <cp:keywords/>
  <dc:description/>
  <cp:lastModifiedBy>Admin</cp:lastModifiedBy>
  <cp:lastPrinted>2013-04-06T19:20:39Z</cp:lastPrinted>
  <dcterms:created xsi:type="dcterms:W3CDTF">2013-04-02T13:55:41Z</dcterms:created>
  <dcterms:modified xsi:type="dcterms:W3CDTF">2014-04-04T10:35:59Z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1df69G5Z3x4YzzCPxhDMV6wmMLDsMRN3-pUpMJzU5QZw</vt:lpwstr>
  </property>
  <property fmtid="{D5CDD505-2E9C-101B-9397-08002B2CF9AE}" pid="4" name="Google.Documents.RevisionId">
    <vt:lpwstr>14313285226990238653</vt:lpwstr>
  </property>
  <property fmtid="{D5CDD505-2E9C-101B-9397-08002B2CF9AE}" pid="5" name="Google.Documents.PreviousRevisionId">
    <vt:lpwstr>04301918167174917879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